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https://dpdhl-my.sharepoint.com/personal/larissa_randriasoa_dhl_com/Documents/One Drive Docs de travail La/French Portuguese Africa/GT_FR PT_Action plan 2023/Madagascar_action plan/"/>
    </mc:Choice>
  </mc:AlternateContent>
  <xr:revisionPtr revIDLastSave="444" documentId="11_DFCDB7ED89F5D3C127E0F401CF5024A7A2EC29A6" xr6:coauthVersionLast="47" xr6:coauthVersionMax="47" xr10:uidLastSave="{CFEC514F-C8D8-44DF-9097-118E86768A1D}"/>
  <bookViews>
    <workbookView xWindow="-108" yWindow="-108" windowWidth="23256" windowHeight="12576" xr2:uid="{00000000-000D-0000-FFFF-FFFF00000000}"/>
  </bookViews>
  <sheets>
    <sheet name="Planning Madagascar" sheetId="13" r:id="rId1"/>
    <sheet name="Employability Skills" sheetId="9" r:id="rId2"/>
    <sheet name="Type of Activity" sheetId="8" r:id="rId3"/>
    <sheet name="Action plan Madagascar ABE" sheetId="1" r:id="rId4"/>
    <sheet name="Action plan Madagascar Anosy" sheetId="4" r:id="rId5"/>
    <sheet name="Action plan Madagascar Boeny" sheetId="10" r:id="rId6"/>
    <sheet name="Action plan Madagascar AMANGA" sheetId="6" r:id="rId7"/>
    <sheet name="Action plan Madagascar Antsinan" sheetId="7"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0" i="13" l="1"/>
  <c r="O21" i="13"/>
  <c r="O13" i="6"/>
  <c r="O12" i="6"/>
  <c r="O27" i="13"/>
  <c r="P13" i="7"/>
  <c r="P12" i="7"/>
  <c r="O11" i="6"/>
  <c r="O23" i="13"/>
  <c r="O14" i="13"/>
  <c r="O28" i="13" s="1"/>
  <c r="O8" i="10"/>
  <c r="O10" i="10" s="1"/>
  <c r="P8" i="7" l="1"/>
  <c r="O10" i="1" l="1"/>
  <c r="O10" i="4"/>
</calcChain>
</file>

<file path=xl/sharedStrings.xml><?xml version="1.0" encoding="utf-8"?>
<sst xmlns="http://schemas.openxmlformats.org/spreadsheetml/2006/main" count="662" uniqueCount="163">
  <si>
    <t>Modèle de planification d'activité GoTeach - 2023</t>
  </si>
  <si>
    <t>Nom du pays:</t>
  </si>
  <si>
    <t>Madagascar</t>
  </si>
  <si>
    <t>Nom du partenaire :</t>
  </si>
  <si>
    <t xml:space="preserve">Partenaire SOS </t>
  </si>
  <si>
    <t xml:space="preserve">Activity Name </t>
  </si>
  <si>
    <t>Area</t>
  </si>
  <si>
    <r>
      <t xml:space="preserve">Type of activity </t>
    </r>
    <r>
      <rPr>
        <sz val="10"/>
        <color rgb="FF595959"/>
        <rFont val="Delivery"/>
        <family val="2"/>
      </rPr>
      <t>(Refer to Type of Activity Tab)</t>
    </r>
  </si>
  <si>
    <r>
      <t xml:space="preserve">Activity description </t>
    </r>
    <r>
      <rPr>
        <sz val="10"/>
        <color rgb="FF595959"/>
        <rFont val="Delivery"/>
        <family val="2"/>
      </rPr>
      <t>(Use the description in the Type of Activity Sheet)</t>
    </r>
  </si>
  <si>
    <r>
      <t xml:space="preserve">Employability skills aimed for </t>
    </r>
    <r>
      <rPr>
        <sz val="10"/>
        <color rgb="FF595959"/>
        <rFont val="Delivery"/>
        <family val="2"/>
      </rPr>
      <t>(Refer to Employability Skills Tab) Max 2</t>
    </r>
  </si>
  <si>
    <r>
      <t>Is this activity focused on Gender Equality</t>
    </r>
    <r>
      <rPr>
        <sz val="10"/>
        <color rgb="FF595959"/>
        <rFont val="Delivery"/>
        <family val="2"/>
      </rPr>
      <t xml:space="preserve"> (Yes/No)</t>
    </r>
  </si>
  <si>
    <r>
      <t>Mode of Delivery</t>
    </r>
    <r>
      <rPr>
        <sz val="10"/>
        <color rgb="FF595959"/>
        <rFont val="Delivery"/>
        <family val="2"/>
      </rPr>
      <t xml:space="preserve"> (Vitual/Blended/Face 2 Face)</t>
    </r>
  </si>
  <si>
    <t>Activity set-up (activity 1, 2, 3; other activity)</t>
  </si>
  <si>
    <r>
      <t xml:space="preserve">When are you planning to implement the activity? </t>
    </r>
    <r>
      <rPr>
        <sz val="10"/>
        <color rgb="FF595959"/>
        <rFont val="Delivery"/>
        <family val="2"/>
      </rPr>
      <t>(Start Month -Month End)</t>
    </r>
  </si>
  <si>
    <r>
      <t xml:space="preserve">Group of participants </t>
    </r>
    <r>
      <rPr>
        <sz val="10"/>
        <color rgb="FF595959"/>
        <rFont val="Delivery"/>
        <family val="2"/>
      </rPr>
      <t>(Students, Care co workers, young people, others)</t>
    </r>
  </si>
  <si>
    <t># of GoTeach participants reached</t>
  </si>
  <si>
    <t># of volunteers involved</t>
  </si>
  <si>
    <r>
      <t>Who is preparing the activity</t>
    </r>
    <r>
      <rPr>
        <sz val="10"/>
        <color rgb="FF595959"/>
        <rFont val="Delivery"/>
        <family val="2"/>
      </rPr>
      <t xml:space="preserve"> (name &amp; BU)</t>
    </r>
  </si>
  <si>
    <t xml:space="preserve">Estimated Activity cost (EUR) </t>
  </si>
  <si>
    <t>ANTSIRABE</t>
  </si>
  <si>
    <t>Introduction to employability</t>
  </si>
  <si>
    <t>Explorer</t>
  </si>
  <si>
    <t>Employability skills training</t>
  </si>
  <si>
    <t>Train program participants in life and job skills that prepare them for their first job or to start their own business
Understand what professions are in demand in the country and what are the requirements to be able to enter the different professions. Knowledge of various labor market programs and incentives for youth and how to apply or qualify. Find a match between your own skills and aspirations and market opportunities.</t>
  </si>
  <si>
    <t>Labour maket orientation</t>
  </si>
  <si>
    <t>Yes</t>
  </si>
  <si>
    <t>Face 2 Face</t>
  </si>
  <si>
    <t>Activity 1, 2, 3</t>
  </si>
  <si>
    <t>April 2023</t>
  </si>
  <si>
    <t>Young people</t>
  </si>
  <si>
    <t>SOS, DHL Agency  Antsirabe</t>
  </si>
  <si>
    <t>Company discovery</t>
  </si>
  <si>
    <t>Expose</t>
  </si>
  <si>
    <t>Workplace visit</t>
  </si>
  <si>
    <t>Visit to a local site or office (a few hours) to learn about different workplaces where employees perform tasks, jobs and projects, including a question-and-answer session with employees of the companies being visited.
"Initiation of the Professional Workplace,
including interest"</t>
  </si>
  <si>
    <t>Labour Market orientation</t>
  </si>
  <si>
    <t>May 2023</t>
  </si>
  <si>
    <t>How to write a CV
 and succeed in an interview.</t>
  </si>
  <si>
    <t xml:space="preserve">CV writing &amp; interview skills training
</t>
  </si>
  <si>
    <t>Help youth create a powerful resume and learn how to prepare for an interview
Understanding of the different methods of searching for job vacancies and how to apply resume and application letter writing skills and attend a job interview</t>
  </si>
  <si>
    <t>Job hunting skills, technical skills</t>
  </si>
  <si>
    <t>Fort-Dauphin</t>
  </si>
  <si>
    <t>OUI</t>
  </si>
  <si>
    <t>Présentiel</t>
  </si>
  <si>
    <t>SOS, DHL Agency Anosy</t>
  </si>
  <si>
    <t>Know how to practice</t>
  </si>
  <si>
    <t>Explore/Expose</t>
  </si>
  <si>
    <t>Career talk / logistic-related training</t>
  </si>
  <si>
    <t>Give young people an opportunity to discover promising professions according to their vision and choice
Stimulate the creative spirit of young people through a presentation of professions by DHL volunteers on communication, IT and logistics. Not only will young people benefit from knowledge of the trades, but they will also discover the different production units in the sectors.</t>
  </si>
  <si>
    <t>Boeny</t>
  </si>
  <si>
    <t>Company and career discovery</t>
  </si>
  <si>
    <t>Exposer</t>
  </si>
  <si>
    <t>Company visit, career talk</t>
  </si>
  <si>
    <t xml:space="preserve">Virtual visit of the workplace, meeting with staff by videoconference
"Development of knowledge on educational and vocational guidance.
Knowledge of the business world
Knowledge of existing professions in the transport and logistics environment "
</t>
  </si>
  <si>
    <t>Labour market orientation</t>
  </si>
  <si>
    <t>Virtual</t>
  </si>
  <si>
    <t>1,2,3</t>
  </si>
  <si>
    <t>young people</t>
  </si>
  <si>
    <t>SOS, Express</t>
  </si>
  <si>
    <t>Professional meeting</t>
  </si>
  <si>
    <t>career talk</t>
  </si>
  <si>
    <t xml:space="preserve">"Meeting with trade professionals to exchange and discuss their professional career on a trade (testimonial, sharing, success, etc.) and produce a catalog of existing professions at DHL
Improve the career choice of young people according to their skills and talents.
Young people have benchmarks in relation to their choice of orientation.
Reinforced young people's understanding of the personal requirements of the world of professionalization
With the catalog, young people develop skills in the concept of transport (air freight, rail, sea, etc.) and logistics
</t>
  </si>
  <si>
    <t>yes</t>
  </si>
  <si>
    <t>Face 2 face</t>
  </si>
  <si>
    <t>How to write a CV
 and succeed in an interview, professionalisation</t>
  </si>
  <si>
    <t>Employee training kit with DHL: CV development, cover letter, job application, interview
"Young people master the conditions acquired upon hiring (CV writing, cover letter, attitude to the interview, etc.)"</t>
  </si>
  <si>
    <t>Job hunting skills</t>
  </si>
  <si>
    <t>Analamanga</t>
  </si>
  <si>
    <t>Activity 1: Career discovery, career talk</t>
  </si>
  <si>
    <t>Career talk</t>
  </si>
  <si>
    <t>Choice of professions/ choose the professions and train the participants by professional speakers (school and professional testimony/ choice of institutes/ duration and diplomas/ job market</t>
  </si>
  <si>
    <t>Activité 1,3,4</t>
  </si>
  <si>
    <t>Activity 2: Professional mentoring</t>
  </si>
  <si>
    <t>Explore</t>
  </si>
  <si>
    <t>Mentoring</t>
  </si>
  <si>
    <t>Assist the program participant in developing the skills and attitudes necessary to progress to employment, training or further education</t>
  </si>
  <si>
    <t>perosnal maturity, labour maket orientation</t>
  </si>
  <si>
    <t>No</t>
  </si>
  <si>
    <t>Activité 1,2,3,4</t>
  </si>
  <si>
    <t>June - November 2023</t>
  </si>
  <si>
    <t>Activité  1,3, 4</t>
  </si>
  <si>
    <t>Internship in the retail department</t>
  </si>
  <si>
    <t>Practice</t>
  </si>
  <si>
    <t>Internship</t>
  </si>
  <si>
    <t>Young people are doing their internship at the retail department for learning about sales and communication skills while supporting the retail team</t>
  </si>
  <si>
    <t>Work experience</t>
  </si>
  <si>
    <t>Activité  1,3, 4, 5</t>
  </si>
  <si>
    <t>April 2023 - June 2023</t>
  </si>
  <si>
    <t>Job-shadowing retail department</t>
  </si>
  <si>
    <t>Job-shadowing</t>
  </si>
  <si>
    <t>Young people will learn the job as sales form the retail deparment during a week</t>
  </si>
  <si>
    <t>Activité  1,3, 4, 6</t>
  </si>
  <si>
    <t>Atsinanana</t>
  </si>
  <si>
    <t>Career discovery and employability training</t>
  </si>
  <si>
    <t>Explore / Expose</t>
  </si>
  <si>
    <t>Career fair and CV writing &amp; interview skills training</t>
  </si>
  <si>
    <t xml:space="preserve">Organize a day of orientation and training kits jobs
Invite DHL,  schools and professional institutions to present their available offers to the youth of SOS Village. To allow the youth to have ideas of orientation, to know the possibilities of course in Tamatave. To allow partners to have stands open to the public
During the day of orientation, keep 2 hours to teach young people in phase of insertion how to write a good CV, and LM. Organize with the young people an appointment of simulation of job interview.
</t>
  </si>
  <si>
    <t>Labour market orientation, job hunting skills</t>
  </si>
  <si>
    <t>Activité 1, 2, 3, 4, 5, 6</t>
  </si>
  <si>
    <t>SOS, Express Toamasina</t>
  </si>
  <si>
    <t>Company visit</t>
  </si>
  <si>
    <t xml:space="preserve"> Conducting impregnation visits at partner institutions for 64 youth
Visit companies, including DHL or establishments chosen according to the needs of the young people to help them confirm their choice but also to confront the reality according to the established job descriptions, to discover also the existing jobs in this field</t>
  </si>
  <si>
    <t>Labour market orientaiton</t>
  </si>
  <si>
    <t xml:space="preserve">Conducting a career conference with young people who have achieved professional success for our young people, and producing job description booklets by DHL Volunteers partners and staff.
We invite young people whose career path is positive and whose job is interesting to present and discuss their job (oral job description). If they can't come, ask them to make a power point video of their career path, so that the information received is direct,   
A job description made by DHL volunteers will be distributed. The volunteers will write in one or two pages their academic and professional background. To indicate the steps to follow to become like them. Explain the pathways, attitudes and profile, job market, salary range.
</t>
  </si>
  <si>
    <t>April 2023 - May 2023</t>
  </si>
  <si>
    <t>Sharing workshop on the Logistics profession</t>
  </si>
  <si>
    <t xml:space="preserve">Explore </t>
  </si>
  <si>
    <t>Logistic-related training</t>
  </si>
  <si>
    <t>Educate program participants on the world of logistics, including problem-solving and teamwork activities on the topic of logistics</t>
  </si>
  <si>
    <t>Technical skills</t>
  </si>
  <si>
    <t xml:space="preserve">Activité 1, 2, 3, 4, 5, 6 </t>
  </si>
  <si>
    <t>Juin - Décembre</t>
  </si>
  <si>
    <t>Language practice workshop</t>
  </si>
  <si>
    <t>organize days of language practice with the volunteers to Help young people to be comfortable in the various communications (job interview, reception, etc.)</t>
  </si>
  <si>
    <t>Social skills</t>
  </si>
  <si>
    <t>Suivant disponibilité jeunes et DHL</t>
  </si>
  <si>
    <t>Activité  1,3, 4, 7</t>
  </si>
  <si>
    <t>TOTAL BUDGET MADAGASCAR</t>
  </si>
  <si>
    <t>#</t>
  </si>
  <si>
    <t>Activity</t>
  </si>
  <si>
    <t>Description</t>
  </si>
  <si>
    <t>Mandatory: 3 interventions per young person</t>
  </si>
  <si>
    <t>Visit of a local site or office (a few hours) to experience different places of employment where employees perform tasks, jobs and projects, including a career Q&amp;A with DPDHL employees</t>
  </si>
  <si>
    <t xml:space="preserve">Career Fair
</t>
  </si>
  <si>
    <t>Stands are set up and each department inform about the variety of professional opportunities, as well as employees share their own work experience</t>
  </si>
  <si>
    <t xml:space="preserve">Career Talk
</t>
  </si>
  <si>
    <t>Employees talk about their occupations and how to access them including session on gender stereotypes or future of work</t>
  </si>
  <si>
    <t xml:space="preserve">Employability skills training
</t>
  </si>
  <si>
    <t>Train program participants in life skills and professional skills that prepare them for their first job or start their own business</t>
  </si>
  <si>
    <t>Help young people to create an impactful CV and learn how to prepare for an interview</t>
  </si>
  <si>
    <t xml:space="preserve">Logistics-related training
</t>
  </si>
  <si>
    <t>Train program participants about the world of logistics, including logistics-themed problem solving and teamwork activities</t>
  </si>
  <si>
    <t xml:space="preserve">Job shadowing
</t>
  </si>
  <si>
    <t>On-the-job training (up to one week) that allows to observe an employee performing a job role, incl. the opportunity to ask questions throughout the day or at the end of the experience</t>
  </si>
  <si>
    <t xml:space="preserve">Mentoring
</t>
  </si>
  <si>
    <t>Support program participant to develop skills and attitudes needed to progress into employment, training or further education</t>
  </si>
  <si>
    <t>Optional</t>
  </si>
  <si>
    <t xml:space="preserve">Internship
</t>
  </si>
  <si>
    <t>Short-term working experience (up to six months) that integrates theory and skills learned in the classroom with practical application and skills development in a professional setting</t>
  </si>
  <si>
    <t>Apprenticeship</t>
  </si>
  <si>
    <t>Provide temporary work experience including supervised on-the-job training, along with job-related skills training, all while earning a wage. Apprenticeship programs are full time positions within DPDHL</t>
  </si>
  <si>
    <t>Others</t>
  </si>
  <si>
    <t>Intendes outcomes</t>
  </si>
  <si>
    <t>Allow children and youth to obtain information about the professional work environment and provide an insight into career opportuntities and apprencticeships.</t>
  </si>
  <si>
    <t>Young people actively explore the world of work, think about their future plans, lern specific skills to make important decisions about the future.</t>
  </si>
  <si>
    <t>Provide youth with opportunities to experience the working world in a real business environment and to do a job that puts into practice the employability skills they have already developed.</t>
  </si>
  <si>
    <t>total budget Antsirabe</t>
  </si>
  <si>
    <t>total budget Anosy</t>
  </si>
  <si>
    <t>SOS village d'enfants Madagascar</t>
  </si>
  <si>
    <t>total budget Boeny</t>
  </si>
  <si>
    <t>GoTeach Activity Planning Template - 2023</t>
  </si>
  <si>
    <t>Country name:</t>
  </si>
  <si>
    <t xml:space="preserve">Partner name: </t>
  </si>
  <si>
    <t>total budget Analamanga</t>
  </si>
  <si>
    <r>
      <t xml:space="preserve">Type of activity </t>
    </r>
    <r>
      <rPr>
        <sz val="11"/>
        <color rgb="FF595959"/>
        <rFont val="Delivery"/>
        <family val="2"/>
      </rPr>
      <t>(Refer to Type of Activity Tab)</t>
    </r>
  </si>
  <si>
    <r>
      <t xml:space="preserve">Activity description </t>
    </r>
    <r>
      <rPr>
        <sz val="11"/>
        <color rgb="FF595959"/>
        <rFont val="Delivery"/>
        <family val="2"/>
      </rPr>
      <t>(Use the description in the Type of Activity Sheet)</t>
    </r>
  </si>
  <si>
    <r>
      <t xml:space="preserve">Employability skills aimed for </t>
    </r>
    <r>
      <rPr>
        <sz val="11"/>
        <color rgb="FF595959"/>
        <rFont val="Delivery"/>
        <family val="2"/>
      </rPr>
      <t>(Refer to Employability Skills Tab) Max 2</t>
    </r>
  </si>
  <si>
    <r>
      <t>Is this activity focused on Gender Equality</t>
    </r>
    <r>
      <rPr>
        <sz val="11"/>
        <color rgb="FF595959"/>
        <rFont val="Delivery"/>
        <family val="2"/>
      </rPr>
      <t xml:space="preserve"> (Yes/No)</t>
    </r>
  </si>
  <si>
    <r>
      <t>Mode of Delivery</t>
    </r>
    <r>
      <rPr>
        <sz val="11"/>
        <color rgb="FF595959"/>
        <rFont val="Delivery"/>
        <family val="2"/>
      </rPr>
      <t xml:space="preserve"> (Vitual/Blended/Face 2 Face)</t>
    </r>
  </si>
  <si>
    <r>
      <t xml:space="preserve">When are you planning to implement the activity? </t>
    </r>
    <r>
      <rPr>
        <sz val="11"/>
        <color rgb="FF595959"/>
        <rFont val="Delivery"/>
        <family val="2"/>
      </rPr>
      <t>(Start Month -Month End)</t>
    </r>
  </si>
  <si>
    <r>
      <t xml:space="preserve">Group of participants </t>
    </r>
    <r>
      <rPr>
        <sz val="11"/>
        <color rgb="FF595959"/>
        <rFont val="Delivery"/>
        <family val="2"/>
      </rPr>
      <t>(Students, Care co workers, young people, others)</t>
    </r>
  </si>
  <si>
    <r>
      <t>Who is preparing the activity</t>
    </r>
    <r>
      <rPr>
        <sz val="11"/>
        <color rgb="FF595959"/>
        <rFont val="Delivery"/>
        <family val="2"/>
      </rPr>
      <t xml:space="preserve"> (name &amp; BU)</t>
    </r>
  </si>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</sst>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
  </numFmts>
  <fonts count="22">
    <font>
      <sz val="11"/>
      <color theme="1"/>
      <name val="Calibri"/>
      <family val="2"/>
      <scheme val="minor"/>
    </font>
    <font>
      <b/>
      <sz val="11"/>
      <color theme="1"/>
      <name val="Calibri"/>
      <family val="2"/>
      <scheme val="minor"/>
    </font>
    <font>
      <b/>
      <sz val="11"/>
      <color rgb="FFFF0000"/>
      <name val="Calibri"/>
      <family val="2"/>
      <scheme val="minor"/>
    </font>
    <font>
      <sz val="11"/>
      <color theme="1"/>
      <name val="Delivery"/>
      <family val="2"/>
    </font>
    <font>
      <b/>
      <sz val="11"/>
      <color theme="1"/>
      <name val="Delivery"/>
      <family val="2"/>
    </font>
    <font>
      <b/>
      <sz val="11"/>
      <color rgb="FFFF0000"/>
      <name val="Delivery"/>
      <family val="2"/>
    </font>
    <font>
      <b/>
      <sz val="11"/>
      <color theme="3"/>
      <name val="Delivery"/>
      <family val="2"/>
    </font>
    <font>
      <sz val="11"/>
      <color theme="3"/>
      <name val="Delivery"/>
      <family val="2"/>
    </font>
    <font>
      <b/>
      <sz val="11"/>
      <color rgb="FF595959"/>
      <name val="Delivery"/>
      <family val="2"/>
    </font>
    <font>
      <sz val="11"/>
      <color rgb="FF595959"/>
      <name val="Delivery"/>
      <family val="2"/>
    </font>
    <font>
      <sz val="11"/>
      <color theme="3"/>
      <name val="Calibri"/>
      <family val="2"/>
      <scheme val="minor"/>
    </font>
    <font>
      <sz val="11"/>
      <color theme="1"/>
      <name val="Calibri"/>
      <family val="2"/>
      <scheme val="minor"/>
    </font>
    <font>
      <b/>
      <sz val="11"/>
      <color theme="0"/>
      <name val="Calibri"/>
      <family val="2"/>
      <scheme val="minor"/>
    </font>
    <font>
      <b/>
      <sz val="12"/>
      <color theme="1"/>
      <name val="Calibri"/>
      <family val="2"/>
      <scheme val="minor"/>
    </font>
    <font>
      <b/>
      <sz val="10"/>
      <color theme="1"/>
      <name val="Delivery"/>
      <family val="2"/>
    </font>
    <font>
      <b/>
      <sz val="11"/>
      <color rgb="FFC00000"/>
      <name val="Calibri"/>
      <family val="2"/>
      <scheme val="minor"/>
    </font>
    <font>
      <sz val="10"/>
      <color theme="1"/>
      <name val="Delivery"/>
      <family val="2"/>
    </font>
    <font>
      <b/>
      <sz val="10"/>
      <color rgb="FF595959"/>
      <name val="Delivery"/>
      <family val="2"/>
    </font>
    <font>
      <sz val="10"/>
      <color rgb="FF595959"/>
      <name val="Delivery"/>
      <family val="2"/>
    </font>
    <font>
      <sz val="11"/>
      <color rgb="FF000000"/>
      <name val="Delivery"/>
      <family val="2"/>
    </font>
    <font>
      <b/>
      <sz val="15"/>
      <color theme="1"/>
      <name val="Delivery"/>
      <family val="2"/>
    </font>
    <font>
      <b/>
      <sz val="10"/>
      <color theme="3"/>
      <name val="Delivery"/>
      <family val="2"/>
    </font>
  </fonts>
  <fills count="9">
    <fill>
      <patternFill patternType="none"/>
    </fill>
    <fill>
      <patternFill patternType="gray125"/>
    </fill>
    <fill>
      <patternFill patternType="solid">
        <fgColor rgb="FFFFCC00"/>
        <bgColor indexed="64"/>
      </patternFill>
    </fill>
    <fill>
      <patternFill patternType="solid">
        <fgColor theme="0"/>
        <bgColor indexed="64"/>
      </patternFill>
    </fill>
    <fill>
      <patternFill patternType="solid">
        <fgColor rgb="FFFFFFFF"/>
        <bgColor rgb="FF000000"/>
      </patternFill>
    </fill>
    <fill>
      <patternFill patternType="solid">
        <fgColor theme="2" tint="-9.9978637043366805E-2"/>
        <bgColor indexed="64"/>
      </patternFill>
    </fill>
    <fill>
      <patternFill patternType="solid">
        <fgColor rgb="FFFFC000"/>
        <bgColor indexed="64"/>
      </patternFill>
    </fill>
    <fill>
      <patternFill patternType="solid">
        <fgColor rgb="FFC00000"/>
        <bgColor indexed="64"/>
      </patternFill>
    </fill>
    <fill>
      <patternFill patternType="solid">
        <fgColor rgb="FFFFFF00"/>
        <bgColor indexed="64"/>
      </patternFill>
    </fill>
  </fills>
  <borders count="11">
    <border>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style="thick">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rgb="FFFFFFFF"/>
      </left>
      <right/>
      <top/>
      <bottom style="thick">
        <color rgb="FFFFFFFF"/>
      </bottom>
      <diagonal/>
    </border>
    <border>
      <left style="medium">
        <color rgb="FFFFFFFF"/>
      </left>
      <right style="medium">
        <color rgb="FFFFFFFF"/>
      </right>
      <top style="thick">
        <color rgb="FFFFFFFF"/>
      </top>
      <bottom/>
      <diagonal/>
    </border>
    <border>
      <left style="medium">
        <color rgb="FFFFFFFF"/>
      </left>
      <right style="thin">
        <color indexed="64"/>
      </right>
      <top style="thin">
        <color indexed="64"/>
      </top>
      <bottom/>
      <diagonal/>
    </border>
  </borders>
  <cellStyleXfs count="2">
    <xf numFmtId="0" fontId="0" fillId="0" borderId="0"/>
    <xf numFmtId="164" fontId="11" fillId="0" borderId="0" applyFont="0" applyFill="0" applyBorder="0" applyAlignment="0" applyProtection="0"/>
  </cellStyleXfs>
  <cellXfs count="81">
    <xf numFmtId="0" fontId="0" fillId="0" borderId="0" xfId="0"/>
    <xf numFmtId="0" fontId="2" fillId="0" borderId="0" xfId="0" applyFont="1"/>
    <xf numFmtId="0" fontId="1" fillId="0" borderId="0" xfId="0" applyFont="1"/>
    <xf numFmtId="0" fontId="3" fillId="0" borderId="0" xfId="0" applyFont="1"/>
    <xf numFmtId="0" fontId="4" fillId="0" borderId="0" xfId="0" applyFont="1"/>
    <xf numFmtId="0" fontId="5" fillId="0" borderId="0" xfId="0" applyFont="1"/>
    <xf numFmtId="0" fontId="3" fillId="0" borderId="0" xfId="0" applyFont="1" applyAlignment="1">
      <alignment horizontal="center" vertical="center"/>
    </xf>
    <xf numFmtId="0" fontId="6" fillId="0" borderId="0" xfId="0" applyFont="1"/>
    <xf numFmtId="0" fontId="8" fillId="2" borderId="2" xfId="0" applyFont="1" applyFill="1" applyBorder="1" applyAlignment="1">
      <alignment horizontal="left" vertical="top" wrapText="1" readingOrder="1"/>
    </xf>
    <xf numFmtId="0" fontId="3" fillId="0" borderId="3" xfId="0" applyFont="1" applyBorder="1" applyAlignment="1">
      <alignment horizontal="center" vertical="center"/>
    </xf>
    <xf numFmtId="0" fontId="4"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3" borderId="3" xfId="0" applyFont="1" applyFill="1" applyBorder="1" applyAlignment="1">
      <alignment horizontal="left" vertical="top" wrapText="1"/>
    </xf>
    <xf numFmtId="0" fontId="0" fillId="5" borderId="0" xfId="0" applyFill="1"/>
    <xf numFmtId="0" fontId="0" fillId="5" borderId="0" xfId="0" applyFill="1" applyAlignment="1">
      <alignment horizontal="center"/>
    </xf>
    <xf numFmtId="0" fontId="0" fillId="5" borderId="0" xfId="0" applyFill="1" applyAlignment="1">
      <alignment horizontal="left"/>
    </xf>
    <xf numFmtId="0" fontId="13" fillId="6" borderId="3" xfId="0" applyFont="1" applyFill="1" applyBorder="1" applyAlignment="1">
      <alignment horizontal="center"/>
    </xf>
    <xf numFmtId="0" fontId="14" fillId="6" borderId="3" xfId="0" applyFont="1" applyFill="1" applyBorder="1" applyAlignment="1">
      <alignment horizontal="left"/>
    </xf>
    <xf numFmtId="0" fontId="14" fillId="6" borderId="3" xfId="0" applyFont="1" applyFill="1" applyBorder="1"/>
    <xf numFmtId="0" fontId="0" fillId="3" borderId="3" xfId="0" applyFill="1" applyBorder="1" applyAlignment="1">
      <alignment horizontal="center" vertical="top"/>
    </xf>
    <xf numFmtId="0" fontId="15" fillId="3" borderId="3" xfId="0" applyFont="1" applyFill="1" applyBorder="1" applyAlignment="1">
      <alignment horizontal="center" vertical="center"/>
    </xf>
    <xf numFmtId="0" fontId="14" fillId="3" borderId="3" xfId="0" applyFont="1" applyFill="1" applyBorder="1" applyAlignment="1">
      <alignment vertical="center"/>
    </xf>
    <xf numFmtId="0" fontId="16" fillId="3" borderId="3" xfId="0" applyFont="1" applyFill="1" applyBorder="1" applyAlignment="1">
      <alignment horizontal="left" vertical="top" wrapText="1"/>
    </xf>
    <xf numFmtId="0" fontId="14" fillId="3" borderId="3" xfId="0" applyFont="1" applyFill="1" applyBorder="1" applyAlignment="1">
      <alignment vertical="center" wrapText="1"/>
    </xf>
    <xf numFmtId="0" fontId="0" fillId="0" borderId="3" xfId="0" applyBorder="1" applyAlignment="1">
      <alignment horizontal="center" vertical="top"/>
    </xf>
    <xf numFmtId="0" fontId="15" fillId="0" borderId="3" xfId="0" applyFont="1" applyBorder="1" applyAlignment="1">
      <alignment horizontal="center" vertical="center"/>
    </xf>
    <xf numFmtId="0" fontId="14" fillId="0" borderId="3" xfId="0" applyFont="1" applyBorder="1" applyAlignment="1">
      <alignment vertical="center" wrapText="1"/>
    </xf>
    <xf numFmtId="0" fontId="16" fillId="0" borderId="3" xfId="0" applyFont="1" applyBorder="1" applyAlignment="1">
      <alignment horizontal="left" vertical="top" wrapText="1"/>
    </xf>
    <xf numFmtId="0" fontId="0" fillId="0" borderId="3" xfId="0" applyBorder="1" applyAlignment="1">
      <alignment horizontal="center" vertical="center"/>
    </xf>
    <xf numFmtId="0" fontId="0" fillId="0" borderId="0" xfId="0" applyAlignment="1">
      <alignment horizontal="center"/>
    </xf>
    <xf numFmtId="0" fontId="0" fillId="0" borderId="0" xfId="0" applyAlignment="1">
      <alignment horizontal="left"/>
    </xf>
    <xf numFmtId="0" fontId="17" fillId="2" borderId="2" xfId="0" applyFont="1" applyFill="1" applyBorder="1" applyAlignment="1">
      <alignment horizontal="left" vertical="top" wrapText="1" readingOrder="1"/>
    </xf>
    <xf numFmtId="0" fontId="17" fillId="2" borderId="0" xfId="0" applyFont="1" applyFill="1" applyAlignment="1">
      <alignment horizontal="left" vertical="top" wrapText="1" readingOrder="1"/>
    </xf>
    <xf numFmtId="0" fontId="17" fillId="2" borderId="1" xfId="0" applyFont="1" applyFill="1" applyBorder="1" applyAlignment="1">
      <alignment horizontal="left" vertical="top" wrapText="1" readingOrder="1"/>
    </xf>
    <xf numFmtId="0" fontId="3" fillId="8" borderId="3" xfId="0" applyFont="1" applyFill="1" applyBorder="1" applyAlignment="1">
      <alignment horizontal="center" vertical="center" wrapText="1"/>
    </xf>
    <xf numFmtId="0" fontId="3" fillId="0" borderId="0" xfId="0" applyFont="1" applyAlignment="1">
      <alignment horizontal="center"/>
    </xf>
    <xf numFmtId="0" fontId="4" fillId="0" borderId="0" xfId="0" applyFont="1" applyAlignment="1">
      <alignment horizontal="center"/>
    </xf>
    <xf numFmtId="0" fontId="4" fillId="0" borderId="0" xfId="0" applyFont="1" applyAlignment="1">
      <alignment horizontal="center" wrapText="1"/>
    </xf>
    <xf numFmtId="0" fontId="6" fillId="0" borderId="0" xfId="0" applyFont="1" applyAlignment="1">
      <alignment horizontal="center"/>
    </xf>
    <xf numFmtId="0" fontId="3" fillId="0" borderId="0" xfId="0" applyFont="1" applyAlignment="1">
      <alignment horizontal="center" wrapText="1"/>
    </xf>
    <xf numFmtId="0" fontId="5" fillId="0" borderId="0" xfId="0" applyFont="1" applyAlignment="1">
      <alignment horizontal="center"/>
    </xf>
    <xf numFmtId="0" fontId="8" fillId="2" borderId="2" xfId="0" applyFont="1" applyFill="1" applyBorder="1" applyAlignment="1">
      <alignment horizontal="center" vertical="top" wrapText="1" readingOrder="1"/>
    </xf>
    <xf numFmtId="0" fontId="8" fillId="2" borderId="0" xfId="0" applyFont="1" applyFill="1" applyAlignment="1">
      <alignment horizontal="center" vertical="top" wrapText="1" readingOrder="1"/>
    </xf>
    <xf numFmtId="0" fontId="8" fillId="2" borderId="1" xfId="0" applyFont="1" applyFill="1" applyBorder="1" applyAlignment="1">
      <alignment horizontal="center" vertical="top" wrapText="1" readingOrder="1"/>
    </xf>
    <xf numFmtId="0" fontId="8" fillId="2" borderId="2" xfId="0" applyFont="1" applyFill="1" applyBorder="1" applyAlignment="1">
      <alignment horizontal="center" vertical="center" wrapText="1" readingOrder="1"/>
    </xf>
    <xf numFmtId="0" fontId="4" fillId="8" borderId="3" xfId="0" applyFont="1" applyFill="1" applyBorder="1" applyAlignment="1">
      <alignment horizontal="center" vertical="center" wrapText="1"/>
    </xf>
    <xf numFmtId="0" fontId="4" fillId="8" borderId="3" xfId="0" applyFont="1" applyFill="1" applyBorder="1" applyAlignment="1">
      <alignment horizontal="center" vertical="center"/>
    </xf>
    <xf numFmtId="0" fontId="1" fillId="8" borderId="0" xfId="0" applyFont="1" applyFill="1"/>
    <xf numFmtId="0" fontId="4" fillId="8" borderId="0" xfId="0" applyFont="1" applyFill="1" applyAlignment="1">
      <alignment horizontal="center" vertical="center"/>
    </xf>
    <xf numFmtId="0" fontId="19" fillId="4" borderId="3"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0" borderId="4" xfId="0" applyFont="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8" fillId="2" borderId="8" xfId="0" applyFont="1" applyFill="1" applyBorder="1" applyAlignment="1">
      <alignment horizontal="center" vertical="center" wrapText="1" readingOrder="1"/>
    </xf>
    <xf numFmtId="0" fontId="3" fillId="3" borderId="3" xfId="0" applyFont="1" applyFill="1" applyBorder="1" applyAlignment="1">
      <alignment horizontal="center" vertical="center"/>
    </xf>
    <xf numFmtId="17" fontId="3" fillId="3" borderId="3" xfId="0" applyNumberFormat="1" applyFont="1" applyFill="1" applyBorder="1" applyAlignment="1">
      <alignment horizontal="center" vertical="center"/>
    </xf>
    <xf numFmtId="165" fontId="4" fillId="8" borderId="3" xfId="0" applyNumberFormat="1" applyFont="1" applyFill="1" applyBorder="1" applyAlignment="1">
      <alignment horizontal="center" vertical="center"/>
    </xf>
    <xf numFmtId="0" fontId="8" fillId="2" borderId="9" xfId="0" applyFont="1" applyFill="1" applyBorder="1" applyAlignment="1">
      <alignment horizontal="center" vertical="center" wrapText="1" readingOrder="1"/>
    </xf>
    <xf numFmtId="0" fontId="3" fillId="3" borderId="4" xfId="0" applyFont="1" applyFill="1" applyBorder="1" applyAlignment="1">
      <alignment horizontal="center" vertical="center"/>
    </xf>
    <xf numFmtId="2" fontId="4" fillId="8" borderId="0" xfId="0" applyNumberFormat="1" applyFont="1" applyFill="1" applyAlignment="1">
      <alignment horizontal="center" vertical="center"/>
    </xf>
    <xf numFmtId="164" fontId="3" fillId="0" borderId="0" xfId="1" applyFont="1" applyAlignment="1">
      <alignment horizontal="center" vertical="center"/>
    </xf>
    <xf numFmtId="164" fontId="4" fillId="0" borderId="0" xfId="1" applyFont="1"/>
    <xf numFmtId="0" fontId="20" fillId="0" borderId="0" xfId="0" applyFont="1"/>
    <xf numFmtId="0" fontId="21" fillId="0" borderId="0" xfId="0" applyFont="1"/>
    <xf numFmtId="0" fontId="7" fillId="0" borderId="0" xfId="0" applyFont="1" applyAlignment="1">
      <alignment horizontal="left"/>
    </xf>
    <xf numFmtId="0" fontId="4" fillId="8" borderId="5" xfId="0" applyFont="1" applyFill="1" applyBorder="1" applyAlignment="1">
      <alignment horizontal="center" vertical="center"/>
    </xf>
    <xf numFmtId="0" fontId="4" fillId="8" borderId="4" xfId="0" applyFont="1" applyFill="1" applyBorder="1" applyAlignment="1">
      <alignment horizontal="center" vertical="center"/>
    </xf>
    <xf numFmtId="0" fontId="4" fillId="8" borderId="6" xfId="0" applyFont="1" applyFill="1" applyBorder="1" applyAlignment="1">
      <alignment horizontal="center" vertical="center"/>
    </xf>
    <xf numFmtId="0" fontId="4" fillId="0" borderId="0" xfId="0" applyFont="1" applyAlignment="1">
      <alignment horizontal="right"/>
    </xf>
    <xf numFmtId="0" fontId="15" fillId="0" borderId="3" xfId="0" applyFont="1" applyBorder="1" applyAlignment="1">
      <alignment horizontal="center"/>
    </xf>
    <xf numFmtId="0" fontId="0" fillId="0" borderId="3" xfId="0" applyBorder="1" applyAlignment="1">
      <alignment horizontal="left" wrapText="1"/>
    </xf>
    <xf numFmtId="0" fontId="12" fillId="7" borderId="7" xfId="0" applyFont="1" applyFill="1" applyBorder="1" applyAlignment="1">
      <alignment horizontal="center" vertical="center" textRotation="90"/>
    </xf>
    <xf numFmtId="0" fontId="12" fillId="6" borderId="7" xfId="0" applyFont="1" applyFill="1" applyBorder="1" applyAlignment="1">
      <alignment horizontal="center" vertical="center" textRotation="90"/>
    </xf>
    <xf numFmtId="0" fontId="0" fillId="0" borderId="0" xfId="0" applyAlignment="1">
      <alignment horizontal="right"/>
    </xf>
    <xf numFmtId="0" fontId="10" fillId="0" borderId="0" xfId="0" applyFont="1" applyAlignment="1">
      <alignment horizontal="left"/>
    </xf>
    <xf numFmtId="0" fontId="3"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center"/>
    </xf>
  </cellXfs>
  <cellStyles count="2">
    <cellStyle name="Millier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601980</xdr:colOff>
      <xdr:row>1</xdr:row>
      <xdr:rowOff>60960</xdr:rowOff>
    </xdr:from>
    <xdr:to>
      <xdr:col>14</xdr:col>
      <xdr:colOff>243840</xdr:colOff>
      <xdr:row>28</xdr:row>
      <xdr:rowOff>6681</xdr:rowOff>
    </xdr:to>
    <xdr:pic>
      <xdr:nvPicPr>
        <xdr:cNvPr id="2" name="Picture 1">
          <a:extLst>
            <a:ext uri="{FF2B5EF4-FFF2-40B4-BE49-F238E27FC236}">
              <a16:creationId xmlns:a16="http://schemas.microsoft.com/office/drawing/2014/main" id="{F8A82E17-9490-4673-869E-AFC99A96FD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1980" y="243840"/>
          <a:ext cx="8389620" cy="4883481"/>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AEDE6-5DDA-4BCE-B69F-56DADC317B92}">
  <sheetPr>
    <tabColor rgb="FF92D050"/>
    <pageSetUpPr fitToPage="1"/>
  </sheetPr>
  <dimension ref="A1:O28"/>
  <sheetViews>
    <sheetView showGridLines="0" tabSelected="1" topLeftCell="A10" zoomScale="77" zoomScaleNormal="77" workbookViewId="0">
      <selection activeCell="C8" sqref="C8"/>
    </sheetView>
  </sheetViews>
  <sheetFormatPr defaultColWidth="9.140625" defaultRowHeight="15"/>
  <cols>
    <col min="1" max="1" width="15.140625" style="3" customWidth="1"/>
    <col min="2" max="2" width="46.5703125" style="3" bestFit="1" customWidth="1"/>
    <col min="3" max="3" width="12.85546875" style="3" customWidth="1"/>
    <col min="4" max="4" width="22.85546875" style="3" customWidth="1"/>
    <col min="5" max="5" width="32.140625" style="3" customWidth="1"/>
    <col min="6" max="6" width="38.7109375" style="3" customWidth="1"/>
    <col min="7" max="7" width="11.28515625" style="3" customWidth="1"/>
    <col min="8" max="8" width="15.28515625" style="3" customWidth="1"/>
    <col min="9" max="9" width="15.140625" style="3" customWidth="1"/>
    <col min="10" max="10" width="12.85546875" style="3" customWidth="1"/>
    <col min="11" max="11" width="14.140625" style="3" customWidth="1"/>
    <col min="12" max="13" width="11.42578125" style="3" customWidth="1"/>
    <col min="14" max="14" width="20" style="3" customWidth="1"/>
    <col min="15" max="15" width="13.85546875" style="3" customWidth="1"/>
    <col min="16" max="16384" width="9.140625" style="3"/>
  </cols>
  <sheetData>
    <row r="1" spans="1:15">
      <c r="B1" s="4" t="s">
        <v>0</v>
      </c>
      <c r="C1" s="4"/>
      <c r="G1" s="4"/>
      <c r="H1" s="4"/>
      <c r="I1" s="4"/>
    </row>
    <row r="2" spans="1:15">
      <c r="B2" s="4"/>
      <c r="C2" s="4"/>
      <c r="G2" s="4"/>
      <c r="H2" s="4"/>
      <c r="I2" s="4"/>
    </row>
    <row r="3" spans="1:15">
      <c r="B3" s="7" t="s">
        <v>1</v>
      </c>
      <c r="C3" s="67" t="s">
        <v>2</v>
      </c>
      <c r="D3" s="67"/>
      <c r="G3" s="4"/>
      <c r="H3" s="4"/>
      <c r="I3" s="4"/>
    </row>
    <row r="4" spans="1:15">
      <c r="B4" s="7" t="s">
        <v>3</v>
      </c>
      <c r="C4" s="67" t="s">
        <v>4</v>
      </c>
      <c r="D4" s="67"/>
      <c r="G4" s="4"/>
      <c r="H4" s="4"/>
      <c r="I4" s="4"/>
    </row>
    <row r="5" spans="1:15" ht="15.6" thickBot="1">
      <c r="L5" s="5"/>
      <c r="M5" s="5"/>
    </row>
    <row r="6" spans="1:15" ht="83.45" thickBot="1">
      <c r="B6" s="32" t="s">
        <v>5</v>
      </c>
      <c r="C6" s="32" t="s">
        <v>6</v>
      </c>
      <c r="D6" s="32" t="s">
        <v>7</v>
      </c>
      <c r="E6" s="32" t="s">
        <v>8</v>
      </c>
      <c r="F6" s="32" t="s">
        <v>9</v>
      </c>
      <c r="G6" s="33" t="s">
        <v>10</v>
      </c>
      <c r="H6" s="34" t="s">
        <v>11</v>
      </c>
      <c r="I6" s="34" t="s">
        <v>12</v>
      </c>
      <c r="J6" s="34" t="s">
        <v>13</v>
      </c>
      <c r="K6" s="34" t="s">
        <v>14</v>
      </c>
      <c r="L6" s="34" t="s">
        <v>15</v>
      </c>
      <c r="M6" s="34" t="s">
        <v>16</v>
      </c>
      <c r="N6" s="34" t="s">
        <v>17</v>
      </c>
      <c r="O6" s="34" t="s">
        <v>18</v>
      </c>
    </row>
    <row r="7" spans="1:15" s="6" customFormat="1" ht="267.75" thickTop="1" thickBot="1">
      <c r="A7" s="8" t="s">
        <v>19</v>
      </c>
      <c r="B7" s="9" t="s">
        <v>20</v>
      </c>
      <c r="C7" s="10" t="s">
        <v>21</v>
      </c>
      <c r="D7" s="11" t="s">
        <v>22</v>
      </c>
      <c r="E7" s="11" t="s">
        <v>23</v>
      </c>
      <c r="F7" s="11" t="s">
        <v>24</v>
      </c>
      <c r="G7" s="9" t="s">
        <v>25</v>
      </c>
      <c r="H7" s="9" t="s">
        <v>26</v>
      </c>
      <c r="I7" s="9" t="s">
        <v>27</v>
      </c>
      <c r="J7" s="11" t="s">
        <v>28</v>
      </c>
      <c r="K7" s="9" t="s">
        <v>29</v>
      </c>
      <c r="L7" s="9">
        <v>70</v>
      </c>
      <c r="M7" s="11">
        <v>2</v>
      </c>
      <c r="N7" s="9" t="s">
        <v>30</v>
      </c>
      <c r="O7" s="46">
        <v>829.8</v>
      </c>
    </row>
    <row r="8" spans="1:15" ht="200.25" thickTop="1" thickBot="1">
      <c r="A8" s="8" t="s">
        <v>19</v>
      </c>
      <c r="B8" s="11" t="s">
        <v>31</v>
      </c>
      <c r="C8" s="10" t="s">
        <v>32</v>
      </c>
      <c r="D8" s="11" t="s">
        <v>33</v>
      </c>
      <c r="E8" s="11" t="s">
        <v>34</v>
      </c>
      <c r="F8" s="11" t="s">
        <v>35</v>
      </c>
      <c r="G8" s="9" t="s">
        <v>25</v>
      </c>
      <c r="H8" s="9" t="s">
        <v>26</v>
      </c>
      <c r="I8" s="9" t="s">
        <v>27</v>
      </c>
      <c r="J8" s="11" t="s">
        <v>36</v>
      </c>
      <c r="K8" s="9" t="s">
        <v>29</v>
      </c>
      <c r="L8" s="9">
        <v>70</v>
      </c>
      <c r="M8" s="11">
        <v>2</v>
      </c>
      <c r="N8" s="9" t="s">
        <v>30</v>
      </c>
      <c r="O8" s="46">
        <v>360.96</v>
      </c>
    </row>
    <row r="9" spans="1:15" s="6" customFormat="1" ht="168" thickTop="1" thickBot="1">
      <c r="A9" s="8" t="s">
        <v>19</v>
      </c>
      <c r="B9" s="11" t="s">
        <v>37</v>
      </c>
      <c r="C9" s="10" t="s">
        <v>21</v>
      </c>
      <c r="D9" s="11" t="s">
        <v>38</v>
      </c>
      <c r="E9" s="11" t="s">
        <v>39</v>
      </c>
      <c r="F9" s="11" t="s">
        <v>40</v>
      </c>
      <c r="G9" s="9" t="s">
        <v>25</v>
      </c>
      <c r="H9" s="9" t="s">
        <v>26</v>
      </c>
      <c r="I9" s="9" t="s">
        <v>27</v>
      </c>
      <c r="J9" s="11" t="s">
        <v>36</v>
      </c>
      <c r="K9" s="9" t="s">
        <v>29</v>
      </c>
      <c r="L9" s="9">
        <v>70</v>
      </c>
      <c r="M9" s="11">
        <v>2</v>
      </c>
      <c r="N9" s="9" t="s">
        <v>30</v>
      </c>
      <c r="O9" s="46">
        <v>385.38</v>
      </c>
    </row>
    <row r="10" spans="1:15" ht="267.75" thickTop="1" thickBot="1">
      <c r="A10" s="8" t="s">
        <v>41</v>
      </c>
      <c r="B10" s="9" t="s">
        <v>20</v>
      </c>
      <c r="C10" s="9" t="s">
        <v>21</v>
      </c>
      <c r="D10" s="11" t="s">
        <v>22</v>
      </c>
      <c r="E10" s="11" t="s">
        <v>23</v>
      </c>
      <c r="F10" s="11" t="s">
        <v>24</v>
      </c>
      <c r="G10" s="9" t="s">
        <v>42</v>
      </c>
      <c r="H10" s="9" t="s">
        <v>43</v>
      </c>
      <c r="I10" s="9" t="s">
        <v>27</v>
      </c>
      <c r="J10" s="11" t="s">
        <v>28</v>
      </c>
      <c r="K10" s="9" t="s">
        <v>29</v>
      </c>
      <c r="L10" s="9">
        <v>50</v>
      </c>
      <c r="M10" s="11">
        <v>2</v>
      </c>
      <c r="N10" s="9" t="s">
        <v>44</v>
      </c>
      <c r="O10" s="47">
        <v>705.56</v>
      </c>
    </row>
    <row r="11" spans="1:15" ht="166.15" thickTop="1" thickBot="1">
      <c r="A11" s="8" t="s">
        <v>41</v>
      </c>
      <c r="B11" s="11" t="s">
        <v>31</v>
      </c>
      <c r="C11" s="9" t="s">
        <v>32</v>
      </c>
      <c r="D11" s="11" t="s">
        <v>33</v>
      </c>
      <c r="E11" s="11" t="s">
        <v>34</v>
      </c>
      <c r="F11" s="11" t="s">
        <v>35</v>
      </c>
      <c r="G11" s="9" t="s">
        <v>42</v>
      </c>
      <c r="H11" s="9" t="s">
        <v>43</v>
      </c>
      <c r="I11" s="9" t="s">
        <v>27</v>
      </c>
      <c r="J11" s="11" t="s">
        <v>36</v>
      </c>
      <c r="K11" s="9" t="s">
        <v>29</v>
      </c>
      <c r="L11" s="9">
        <v>50</v>
      </c>
      <c r="M11" s="11">
        <v>2</v>
      </c>
      <c r="N11" s="9" t="s">
        <v>44</v>
      </c>
      <c r="O11" s="47">
        <v>305.56</v>
      </c>
    </row>
    <row r="12" spans="1:15" ht="196.15" thickTop="1" thickBot="1">
      <c r="A12" s="8" t="s">
        <v>41</v>
      </c>
      <c r="B12" s="9" t="s">
        <v>45</v>
      </c>
      <c r="C12" s="9" t="s">
        <v>46</v>
      </c>
      <c r="D12" s="11" t="s">
        <v>47</v>
      </c>
      <c r="E12" s="11" t="s">
        <v>48</v>
      </c>
      <c r="F12" s="11" t="s">
        <v>35</v>
      </c>
      <c r="G12" s="9" t="s">
        <v>42</v>
      </c>
      <c r="H12" s="9" t="s">
        <v>43</v>
      </c>
      <c r="I12" s="9" t="s">
        <v>27</v>
      </c>
      <c r="J12" s="11" t="s">
        <v>36</v>
      </c>
      <c r="K12" s="9" t="s">
        <v>29</v>
      </c>
      <c r="L12" s="9">
        <v>50</v>
      </c>
      <c r="M12" s="11">
        <v>2</v>
      </c>
      <c r="N12" s="9" t="s">
        <v>44</v>
      </c>
      <c r="O12" s="47">
        <v>407.78</v>
      </c>
    </row>
    <row r="13" spans="1:15" ht="181.15" thickTop="1" thickBot="1">
      <c r="A13" s="56" t="s">
        <v>49</v>
      </c>
      <c r="B13" s="50" t="s">
        <v>50</v>
      </c>
      <c r="C13" s="9" t="s">
        <v>51</v>
      </c>
      <c r="D13" s="50" t="s">
        <v>52</v>
      </c>
      <c r="E13" s="11" t="s">
        <v>53</v>
      </c>
      <c r="F13" s="11" t="s">
        <v>54</v>
      </c>
      <c r="G13" s="9" t="s">
        <v>25</v>
      </c>
      <c r="H13" s="11" t="s">
        <v>55</v>
      </c>
      <c r="I13" s="57" t="s">
        <v>56</v>
      </c>
      <c r="J13" s="58">
        <v>45108</v>
      </c>
      <c r="K13" s="57" t="s">
        <v>57</v>
      </c>
      <c r="L13" s="57">
        <v>100</v>
      </c>
      <c r="M13" s="11">
        <v>15</v>
      </c>
      <c r="N13" s="11" t="s">
        <v>58</v>
      </c>
      <c r="O13" s="59">
        <v>422.2</v>
      </c>
    </row>
    <row r="14" spans="1:15" ht="375.6" thickTop="1">
      <c r="A14" s="60" t="s">
        <v>49</v>
      </c>
      <c r="B14" s="51" t="s">
        <v>59</v>
      </c>
      <c r="C14" s="9" t="s">
        <v>51</v>
      </c>
      <c r="D14" s="52" t="s">
        <v>60</v>
      </c>
      <c r="E14" s="11" t="s">
        <v>61</v>
      </c>
      <c r="F14" s="11" t="s">
        <v>54</v>
      </c>
      <c r="G14" s="9" t="s">
        <v>62</v>
      </c>
      <c r="H14" s="9" t="s">
        <v>63</v>
      </c>
      <c r="I14" s="61" t="s">
        <v>56</v>
      </c>
      <c r="J14" s="58">
        <v>45108</v>
      </c>
      <c r="K14" s="57" t="s">
        <v>57</v>
      </c>
      <c r="L14" s="57">
        <v>100</v>
      </c>
      <c r="M14" s="11">
        <v>1</v>
      </c>
      <c r="N14" s="11" t="s">
        <v>58</v>
      </c>
      <c r="O14" s="59">
        <f>321.3+38.9</f>
        <v>360.2</v>
      </c>
    </row>
    <row r="15" spans="1:15" ht="120.6" thickBot="1">
      <c r="A15" s="45" t="s">
        <v>49</v>
      </c>
      <c r="B15" s="11" t="s">
        <v>64</v>
      </c>
      <c r="C15" s="9" t="s">
        <v>21</v>
      </c>
      <c r="D15" s="11" t="s">
        <v>38</v>
      </c>
      <c r="E15" s="11" t="s">
        <v>65</v>
      </c>
      <c r="F15" s="11" t="s">
        <v>66</v>
      </c>
      <c r="G15" s="9" t="s">
        <v>62</v>
      </c>
      <c r="H15" s="9" t="s">
        <v>63</v>
      </c>
      <c r="I15" s="57" t="s">
        <v>56</v>
      </c>
      <c r="J15" s="58">
        <v>45108</v>
      </c>
      <c r="K15" s="57" t="s">
        <v>57</v>
      </c>
      <c r="L15" s="57">
        <v>100</v>
      </c>
      <c r="M15" s="11">
        <v>1</v>
      </c>
      <c r="N15" s="11" t="s">
        <v>58</v>
      </c>
      <c r="O15" s="59">
        <v>452.2</v>
      </c>
    </row>
    <row r="16" spans="1:15" ht="91.15" thickTop="1" thickBot="1">
      <c r="A16" s="8" t="s">
        <v>67</v>
      </c>
      <c r="B16" s="11" t="s">
        <v>68</v>
      </c>
      <c r="C16" s="9" t="s">
        <v>32</v>
      </c>
      <c r="D16" s="11" t="s">
        <v>69</v>
      </c>
      <c r="E16" s="12" t="s">
        <v>70</v>
      </c>
      <c r="F16" s="12" t="s">
        <v>54</v>
      </c>
      <c r="G16" s="9" t="s">
        <v>25</v>
      </c>
      <c r="H16" s="9" t="s">
        <v>63</v>
      </c>
      <c r="I16" s="9" t="s">
        <v>71</v>
      </c>
      <c r="J16" s="11" t="s">
        <v>28</v>
      </c>
      <c r="K16" s="9" t="s">
        <v>29</v>
      </c>
      <c r="L16" s="9">
        <v>50</v>
      </c>
      <c r="M16" s="11">
        <v>20</v>
      </c>
      <c r="N16" s="9" t="s">
        <v>58</v>
      </c>
      <c r="O16" s="47">
        <v>591.11</v>
      </c>
    </row>
    <row r="17" spans="1:15" ht="76.150000000000006" thickTop="1" thickBot="1">
      <c r="A17" s="8" t="s">
        <v>67</v>
      </c>
      <c r="B17" s="11" t="s">
        <v>72</v>
      </c>
      <c r="C17" s="9" t="s">
        <v>73</v>
      </c>
      <c r="D17" s="11" t="s">
        <v>74</v>
      </c>
      <c r="E17" s="13" t="s">
        <v>75</v>
      </c>
      <c r="F17" s="12" t="s">
        <v>76</v>
      </c>
      <c r="G17" s="9" t="s">
        <v>77</v>
      </c>
      <c r="H17" s="9" t="s">
        <v>63</v>
      </c>
      <c r="I17" s="9" t="s">
        <v>78</v>
      </c>
      <c r="J17" s="35" t="s">
        <v>79</v>
      </c>
      <c r="K17" s="9" t="s">
        <v>29</v>
      </c>
      <c r="L17" s="11">
        <v>10</v>
      </c>
      <c r="M17" s="11">
        <v>32</v>
      </c>
      <c r="N17" s="9" t="s">
        <v>58</v>
      </c>
      <c r="O17" s="47">
        <v>48</v>
      </c>
    </row>
    <row r="18" spans="1:15" ht="226.15" thickTop="1" thickBot="1">
      <c r="A18" s="8" t="s">
        <v>67</v>
      </c>
      <c r="B18" s="9" t="s">
        <v>20</v>
      </c>
      <c r="C18" s="9" t="s">
        <v>21</v>
      </c>
      <c r="D18" s="11" t="s">
        <v>22</v>
      </c>
      <c r="E18" s="11" t="s">
        <v>23</v>
      </c>
      <c r="F18" s="11" t="s">
        <v>24</v>
      </c>
      <c r="G18" s="9" t="s">
        <v>77</v>
      </c>
      <c r="H18" s="9" t="s">
        <v>63</v>
      </c>
      <c r="I18" s="9" t="s">
        <v>71</v>
      </c>
      <c r="J18" s="11" t="s">
        <v>28</v>
      </c>
      <c r="K18" s="9" t="s">
        <v>29</v>
      </c>
      <c r="L18" s="9">
        <v>50</v>
      </c>
      <c r="M18" s="11">
        <v>20</v>
      </c>
      <c r="N18" s="9" t="s">
        <v>58</v>
      </c>
      <c r="O18" s="47">
        <v>444.44</v>
      </c>
    </row>
    <row r="19" spans="1:15" ht="168">
      <c r="A19" s="8" t="s">
        <v>67</v>
      </c>
      <c r="B19" s="11" t="s">
        <v>37</v>
      </c>
      <c r="C19" s="10" t="s">
        <v>21</v>
      </c>
      <c r="D19" s="11" t="s">
        <v>38</v>
      </c>
      <c r="E19" s="11" t="s">
        <v>39</v>
      </c>
      <c r="F19" s="11" t="s">
        <v>40</v>
      </c>
      <c r="G19" s="9" t="s">
        <v>77</v>
      </c>
      <c r="H19" s="9" t="s">
        <v>63</v>
      </c>
      <c r="I19" s="9" t="s">
        <v>80</v>
      </c>
      <c r="J19" s="11" t="s">
        <v>28</v>
      </c>
      <c r="K19" s="9" t="s">
        <v>29</v>
      </c>
      <c r="L19" s="9">
        <v>50</v>
      </c>
      <c r="M19" s="11">
        <v>20</v>
      </c>
      <c r="N19" s="9" t="s">
        <v>58</v>
      </c>
      <c r="O19" s="47">
        <v>444.44</v>
      </c>
    </row>
    <row r="20" spans="1:15" customFormat="1" ht="69" customHeight="1">
      <c r="A20" s="8" t="s">
        <v>67</v>
      </c>
      <c r="B20" s="11" t="s">
        <v>81</v>
      </c>
      <c r="C20" s="10" t="s">
        <v>82</v>
      </c>
      <c r="D20" s="11" t="s">
        <v>83</v>
      </c>
      <c r="E20" s="11" t="s">
        <v>84</v>
      </c>
      <c r="F20" s="11" t="s">
        <v>85</v>
      </c>
      <c r="G20" s="9" t="s">
        <v>62</v>
      </c>
      <c r="H20" s="9" t="s">
        <v>63</v>
      </c>
      <c r="I20" s="9" t="s">
        <v>86</v>
      </c>
      <c r="J20" s="11" t="s">
        <v>87</v>
      </c>
      <c r="K20" s="9" t="s">
        <v>29</v>
      </c>
      <c r="L20" s="9">
        <v>1</v>
      </c>
      <c r="M20" s="11">
        <v>2</v>
      </c>
      <c r="N20" s="9" t="s">
        <v>58</v>
      </c>
      <c r="O20" s="47">
        <f>200000*3/4504.7</f>
        <v>133.1942193708793</v>
      </c>
    </row>
    <row r="21" spans="1:15" customFormat="1" ht="69" customHeight="1">
      <c r="A21" s="8" t="s">
        <v>67</v>
      </c>
      <c r="B21" s="11" t="s">
        <v>88</v>
      </c>
      <c r="C21" s="10" t="s">
        <v>73</v>
      </c>
      <c r="D21" s="11" t="s">
        <v>89</v>
      </c>
      <c r="E21" s="11" t="s">
        <v>90</v>
      </c>
      <c r="F21" s="11" t="s">
        <v>85</v>
      </c>
      <c r="G21" s="9" t="s">
        <v>62</v>
      </c>
      <c r="H21" s="9" t="s">
        <v>63</v>
      </c>
      <c r="I21" s="9" t="s">
        <v>91</v>
      </c>
      <c r="J21" s="11" t="s">
        <v>87</v>
      </c>
      <c r="K21" s="9" t="s">
        <v>29</v>
      </c>
      <c r="L21" s="9">
        <v>4</v>
      </c>
      <c r="M21" s="11">
        <v>2</v>
      </c>
      <c r="N21" s="9" t="s">
        <v>58</v>
      </c>
      <c r="O21" s="47">
        <f>10000*5*4/4504.7</f>
        <v>44.398073123626439</v>
      </c>
    </row>
    <row r="22" spans="1:15" ht="384.75">
      <c r="A22" s="45" t="s">
        <v>92</v>
      </c>
      <c r="B22" s="11" t="s">
        <v>93</v>
      </c>
      <c r="C22" s="11" t="s">
        <v>94</v>
      </c>
      <c r="D22" s="11" t="s">
        <v>95</v>
      </c>
      <c r="E22" s="11" t="s">
        <v>96</v>
      </c>
      <c r="F22" s="11" t="s">
        <v>97</v>
      </c>
      <c r="G22" s="11" t="s">
        <v>62</v>
      </c>
      <c r="H22" s="11" t="s">
        <v>63</v>
      </c>
      <c r="I22" s="11" t="s">
        <v>98</v>
      </c>
      <c r="J22" s="11" t="s">
        <v>28</v>
      </c>
      <c r="K22" s="11" t="s">
        <v>29</v>
      </c>
      <c r="L22" s="11">
        <v>64</v>
      </c>
      <c r="M22" s="11">
        <v>4</v>
      </c>
      <c r="N22" s="9" t="s">
        <v>99</v>
      </c>
      <c r="O22" s="47">
        <v>429.56</v>
      </c>
    </row>
    <row r="23" spans="1:15" ht="166.15" thickTop="1" thickBot="1">
      <c r="A23" s="45" t="s">
        <v>92</v>
      </c>
      <c r="B23" s="11" t="s">
        <v>100</v>
      </c>
      <c r="C23" s="9" t="s">
        <v>32</v>
      </c>
      <c r="D23" s="11" t="s">
        <v>33</v>
      </c>
      <c r="E23" s="11" t="s">
        <v>101</v>
      </c>
      <c r="F23" s="11" t="s">
        <v>102</v>
      </c>
      <c r="G23" s="9" t="s">
        <v>62</v>
      </c>
      <c r="H23" s="11" t="s">
        <v>63</v>
      </c>
      <c r="I23" s="11" t="s">
        <v>98</v>
      </c>
      <c r="J23" s="11" t="s">
        <v>28</v>
      </c>
      <c r="K23" s="11" t="s">
        <v>29</v>
      </c>
      <c r="L23" s="9">
        <v>64</v>
      </c>
      <c r="M23" s="11">
        <v>4</v>
      </c>
      <c r="N23" s="9" t="s">
        <v>99</v>
      </c>
      <c r="O23" s="68">
        <f>248.63+134.21+177.78</f>
        <v>560.62</v>
      </c>
    </row>
    <row r="24" spans="1:15" ht="391.15" thickTop="1" thickBot="1">
      <c r="A24" s="45" t="s">
        <v>92</v>
      </c>
      <c r="B24" s="9" t="s">
        <v>69</v>
      </c>
      <c r="C24" s="9" t="s">
        <v>32</v>
      </c>
      <c r="D24" s="9" t="s">
        <v>69</v>
      </c>
      <c r="E24" s="11" t="s">
        <v>103</v>
      </c>
      <c r="F24" s="11" t="s">
        <v>97</v>
      </c>
      <c r="G24" s="9" t="s">
        <v>62</v>
      </c>
      <c r="H24" s="11" t="s">
        <v>63</v>
      </c>
      <c r="I24" s="11" t="s">
        <v>98</v>
      </c>
      <c r="J24" s="11" t="s">
        <v>104</v>
      </c>
      <c r="K24" s="11" t="s">
        <v>29</v>
      </c>
      <c r="L24" s="9">
        <v>64</v>
      </c>
      <c r="M24" s="11">
        <v>4</v>
      </c>
      <c r="N24" s="9" t="s">
        <v>99</v>
      </c>
      <c r="O24" s="68"/>
    </row>
    <row r="25" spans="1:15" ht="61.15" thickTop="1" thickBot="1">
      <c r="A25" s="45" t="s">
        <v>92</v>
      </c>
      <c r="B25" s="11" t="s">
        <v>105</v>
      </c>
      <c r="C25" s="9" t="s">
        <v>106</v>
      </c>
      <c r="D25" s="11" t="s">
        <v>107</v>
      </c>
      <c r="E25" s="11" t="s">
        <v>108</v>
      </c>
      <c r="F25" s="11" t="s">
        <v>109</v>
      </c>
      <c r="G25" s="9" t="s">
        <v>62</v>
      </c>
      <c r="H25" s="11" t="s">
        <v>63</v>
      </c>
      <c r="I25" s="11" t="s">
        <v>110</v>
      </c>
      <c r="J25" s="11" t="s">
        <v>111</v>
      </c>
      <c r="K25" s="11" t="s">
        <v>29</v>
      </c>
      <c r="L25" s="9">
        <v>64</v>
      </c>
      <c r="M25" s="11">
        <v>4</v>
      </c>
      <c r="N25" s="9" t="s">
        <v>99</v>
      </c>
      <c r="O25" s="69">
        <v>253.07</v>
      </c>
    </row>
    <row r="26" spans="1:15" ht="100.5">
      <c r="A26" s="45" t="s">
        <v>92</v>
      </c>
      <c r="B26" s="11" t="s">
        <v>112</v>
      </c>
      <c r="C26" s="9" t="s">
        <v>106</v>
      </c>
      <c r="D26" s="11" t="s">
        <v>22</v>
      </c>
      <c r="E26" s="11" t="s">
        <v>113</v>
      </c>
      <c r="F26" s="11" t="s">
        <v>114</v>
      </c>
      <c r="G26" s="9" t="s">
        <v>62</v>
      </c>
      <c r="H26" s="11" t="s">
        <v>63</v>
      </c>
      <c r="I26" s="11" t="s">
        <v>98</v>
      </c>
      <c r="J26" s="11" t="s">
        <v>115</v>
      </c>
      <c r="K26" s="11" t="s">
        <v>29</v>
      </c>
      <c r="L26" s="9">
        <v>64</v>
      </c>
      <c r="M26" s="11">
        <v>4</v>
      </c>
      <c r="N26" s="9" t="s">
        <v>99</v>
      </c>
      <c r="O26" s="70"/>
    </row>
    <row r="27" spans="1:15" customFormat="1" ht="69" customHeight="1">
      <c r="A27" s="45" t="s">
        <v>92</v>
      </c>
      <c r="B27" s="11" t="s">
        <v>81</v>
      </c>
      <c r="C27" s="10" t="s">
        <v>82</v>
      </c>
      <c r="D27" s="11" t="s">
        <v>83</v>
      </c>
      <c r="E27" s="11" t="s">
        <v>84</v>
      </c>
      <c r="F27" s="11" t="s">
        <v>85</v>
      </c>
      <c r="G27" s="9" t="s">
        <v>62</v>
      </c>
      <c r="H27" s="9" t="s">
        <v>63</v>
      </c>
      <c r="I27" s="9" t="s">
        <v>116</v>
      </c>
      <c r="J27" s="11" t="s">
        <v>87</v>
      </c>
      <c r="K27" s="9" t="s">
        <v>29</v>
      </c>
      <c r="L27" s="9">
        <v>2</v>
      </c>
      <c r="M27" s="11">
        <v>2</v>
      </c>
      <c r="N27" s="9" t="s">
        <v>58</v>
      </c>
      <c r="O27" s="47">
        <f>200000*2*3/4504.7</f>
        <v>266.38843874175859</v>
      </c>
    </row>
    <row r="28" spans="1:15">
      <c r="A28" s="71" t="s">
        <v>117</v>
      </c>
      <c r="B28" s="71"/>
      <c r="C28" s="71"/>
      <c r="D28" s="71"/>
      <c r="E28" s="71"/>
      <c r="F28" s="71"/>
      <c r="G28" s="71"/>
      <c r="H28" s="71"/>
      <c r="I28" s="71"/>
      <c r="J28" s="71"/>
      <c r="K28" s="71"/>
      <c r="L28" s="71"/>
      <c r="M28" s="71"/>
      <c r="N28" s="71"/>
      <c r="O28" s="64">
        <f>+SUM(O7:O27)</f>
        <v>7444.8607312362619</v>
      </c>
    </row>
  </sheetData>
  <mergeCells count="5">
    <mergeCell ref="C3:D3"/>
    <mergeCell ref="C4:D4"/>
    <mergeCell ref="O23:O24"/>
    <mergeCell ref="O25:O26"/>
    <mergeCell ref="A28:N28"/>
  </mergeCells>
  <pageMargins left="0.70866141732283472" right="0.70866141732283472" top="0.74803149606299213" bottom="0.74803149606299213" header="0.31496062992125984" footer="0.31496062992125984"/>
  <pageSetup paperSize="9" scale="3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730A0-542A-4FA6-A19C-AA563EBA12C1}">
  <sheetPr>
    <pageSetUpPr fitToPage="1"/>
  </sheetPr>
  <dimension ref="A1"/>
  <sheetViews>
    <sheetView showGridLines="0" workbookViewId="0">
      <selection activeCell="J29" sqref="J29"/>
    </sheetView>
  </sheetViews>
  <sheetFormatPr defaultColWidth="9.140625" defaultRowHeight="14.45"/>
  <sheetData/>
  <pageMargins left="0.70866141732283472" right="0.70866141732283472" top="0.74803149606299213" bottom="0.74803149606299213" header="0.31496062992125984" footer="0.31496062992125984"/>
  <pageSetup paperSize="9" scale="9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F7C43-B27B-4512-AB5A-E027A4DB5717}">
  <dimension ref="A1:G18"/>
  <sheetViews>
    <sheetView topLeftCell="B1" workbookViewId="0">
      <selection activeCell="E11" sqref="E11"/>
    </sheetView>
  </sheetViews>
  <sheetFormatPr defaultColWidth="9.140625" defaultRowHeight="14.45"/>
  <cols>
    <col min="1" max="1" width="3.42578125" customWidth="1"/>
    <col min="2" max="2" width="4.28515625" customWidth="1"/>
    <col min="3" max="4" width="9.140625" style="30"/>
    <col min="5" max="5" width="20.42578125" style="31" customWidth="1"/>
    <col min="6" max="6" width="56.140625" customWidth="1"/>
    <col min="7" max="7" width="3.140625" customWidth="1"/>
  </cols>
  <sheetData>
    <row r="1" spans="1:7">
      <c r="A1" s="14"/>
      <c r="B1" s="14"/>
      <c r="C1" s="15"/>
      <c r="D1" s="15"/>
      <c r="E1" s="16"/>
      <c r="F1" s="14"/>
      <c r="G1" s="14"/>
    </row>
    <row r="2" spans="1:7" ht="15.6">
      <c r="A2" s="14"/>
      <c r="B2" s="14"/>
      <c r="C2" s="17" t="s">
        <v>118</v>
      </c>
      <c r="D2" s="17" t="s">
        <v>6</v>
      </c>
      <c r="E2" s="18" t="s">
        <v>119</v>
      </c>
      <c r="F2" s="19" t="s">
        <v>120</v>
      </c>
      <c r="G2" s="14"/>
    </row>
    <row r="3" spans="1:7" ht="51" customHeight="1">
      <c r="A3" s="14"/>
      <c r="B3" s="74" t="s">
        <v>121</v>
      </c>
      <c r="C3" s="20">
        <v>1</v>
      </c>
      <c r="D3" s="21" t="s">
        <v>32</v>
      </c>
      <c r="E3" s="22" t="s">
        <v>33</v>
      </c>
      <c r="F3" s="23" t="s">
        <v>122</v>
      </c>
      <c r="G3" s="14"/>
    </row>
    <row r="4" spans="1:7" ht="42.6" customHeight="1">
      <c r="A4" s="14"/>
      <c r="B4" s="74"/>
      <c r="C4" s="20">
        <v>2</v>
      </c>
      <c r="D4" s="21" t="s">
        <v>32</v>
      </c>
      <c r="E4" s="24" t="s">
        <v>123</v>
      </c>
      <c r="F4" s="23" t="s">
        <v>124</v>
      </c>
      <c r="G4" s="14"/>
    </row>
    <row r="5" spans="1:7" ht="27.6">
      <c r="A5" s="14"/>
      <c r="B5" s="74"/>
      <c r="C5" s="20">
        <v>3</v>
      </c>
      <c r="D5" s="21" t="s">
        <v>32</v>
      </c>
      <c r="E5" s="24" t="s">
        <v>125</v>
      </c>
      <c r="F5" s="23" t="s">
        <v>126</v>
      </c>
      <c r="G5" s="14"/>
    </row>
    <row r="6" spans="1:7" ht="41.45">
      <c r="A6" s="14"/>
      <c r="B6" s="74"/>
      <c r="C6" s="20">
        <v>4</v>
      </c>
      <c r="D6" s="21" t="s">
        <v>73</v>
      </c>
      <c r="E6" s="24" t="s">
        <v>127</v>
      </c>
      <c r="F6" s="23" t="s">
        <v>128</v>
      </c>
      <c r="G6" s="14"/>
    </row>
    <row r="7" spans="1:7" ht="41.45">
      <c r="A7" s="14"/>
      <c r="B7" s="74"/>
      <c r="C7" s="20">
        <v>5</v>
      </c>
      <c r="D7" s="21" t="s">
        <v>73</v>
      </c>
      <c r="E7" s="24" t="s">
        <v>38</v>
      </c>
      <c r="F7" s="23" t="s">
        <v>129</v>
      </c>
      <c r="G7" s="14"/>
    </row>
    <row r="8" spans="1:7" ht="41.45">
      <c r="A8" s="14"/>
      <c r="B8" s="74"/>
      <c r="C8" s="20">
        <v>6</v>
      </c>
      <c r="D8" s="21" t="s">
        <v>73</v>
      </c>
      <c r="E8" s="24" t="s">
        <v>130</v>
      </c>
      <c r="F8" s="23" t="s">
        <v>131</v>
      </c>
      <c r="G8" s="14"/>
    </row>
    <row r="9" spans="1:7" ht="41.45">
      <c r="A9" s="14"/>
      <c r="B9" s="74"/>
      <c r="C9" s="20">
        <v>7</v>
      </c>
      <c r="D9" s="21" t="s">
        <v>73</v>
      </c>
      <c r="E9" s="24" t="s">
        <v>132</v>
      </c>
      <c r="F9" s="23" t="s">
        <v>133</v>
      </c>
      <c r="G9" s="14"/>
    </row>
    <row r="10" spans="1:7" ht="41.45">
      <c r="A10" s="14"/>
      <c r="B10" s="74"/>
      <c r="C10" s="20">
        <v>8</v>
      </c>
      <c r="D10" s="21" t="s">
        <v>73</v>
      </c>
      <c r="E10" s="24" t="s">
        <v>134</v>
      </c>
      <c r="F10" s="23" t="s">
        <v>135</v>
      </c>
      <c r="G10" s="14"/>
    </row>
    <row r="11" spans="1:7" ht="55.15">
      <c r="A11" s="14"/>
      <c r="B11" s="75" t="s">
        <v>136</v>
      </c>
      <c r="C11" s="25">
        <v>9</v>
      </c>
      <c r="D11" s="26" t="s">
        <v>82</v>
      </c>
      <c r="E11" s="27" t="s">
        <v>137</v>
      </c>
      <c r="F11" s="28" t="s">
        <v>138</v>
      </c>
      <c r="G11" s="14"/>
    </row>
    <row r="12" spans="1:7" ht="55.15">
      <c r="A12" s="14"/>
      <c r="B12" s="75"/>
      <c r="C12" s="25">
        <v>10</v>
      </c>
      <c r="D12" s="26" t="s">
        <v>82</v>
      </c>
      <c r="E12" s="27" t="s">
        <v>139</v>
      </c>
      <c r="F12" s="28" t="s">
        <v>140</v>
      </c>
      <c r="G12" s="14"/>
    </row>
    <row r="13" spans="1:7">
      <c r="A13" s="14"/>
      <c r="B13" s="75"/>
      <c r="C13" s="25">
        <v>11</v>
      </c>
      <c r="D13" s="29"/>
      <c r="E13" s="27" t="s">
        <v>141</v>
      </c>
      <c r="F13" s="28"/>
      <c r="G13" s="14"/>
    </row>
    <row r="14" spans="1:7" ht="15" customHeight="1">
      <c r="A14" s="14"/>
      <c r="B14" s="14"/>
      <c r="C14" s="15"/>
      <c r="D14" s="15"/>
      <c r="E14" s="16"/>
      <c r="F14" s="14"/>
      <c r="G14" s="14"/>
    </row>
    <row r="15" spans="1:7">
      <c r="B15" s="2" t="s">
        <v>142</v>
      </c>
    </row>
    <row r="16" spans="1:7" ht="33.75" customHeight="1">
      <c r="B16" s="72" t="s">
        <v>32</v>
      </c>
      <c r="C16" s="72"/>
      <c r="D16" s="73" t="s">
        <v>143</v>
      </c>
      <c r="E16" s="73"/>
      <c r="F16" s="73"/>
    </row>
    <row r="17" spans="2:6" ht="29.25" customHeight="1">
      <c r="B17" s="72" t="s">
        <v>73</v>
      </c>
      <c r="C17" s="72"/>
      <c r="D17" s="73" t="s">
        <v>144</v>
      </c>
      <c r="E17" s="73"/>
      <c r="F17" s="73"/>
    </row>
    <row r="18" spans="2:6" ht="30" customHeight="1">
      <c r="B18" s="72" t="s">
        <v>82</v>
      </c>
      <c r="C18" s="72"/>
      <c r="D18" s="73" t="s">
        <v>145</v>
      </c>
      <c r="E18" s="73"/>
      <c r="F18" s="73"/>
    </row>
  </sheetData>
  <mergeCells count="8">
    <mergeCell ref="B18:C18"/>
    <mergeCell ref="D18:F18"/>
    <mergeCell ref="B3:B10"/>
    <mergeCell ref="B11:B13"/>
    <mergeCell ref="B16:C16"/>
    <mergeCell ref="D16:F16"/>
    <mergeCell ref="B17:C17"/>
    <mergeCell ref="D17:F1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0"/>
  <sheetViews>
    <sheetView showGridLines="0" topLeftCell="C10" zoomScale="77" zoomScaleNormal="77" workbookViewId="0">
      <selection activeCell="O7" sqref="O7:O9"/>
    </sheetView>
  </sheetViews>
  <sheetFormatPr defaultColWidth="9.140625" defaultRowHeight="15"/>
  <cols>
    <col min="1" max="1" width="11.5703125" style="3" customWidth="1"/>
    <col min="2" max="2" width="46.5703125" style="3" bestFit="1" customWidth="1"/>
    <col min="3" max="3" width="12.85546875" style="3" customWidth="1"/>
    <col min="4" max="4" width="22.85546875" style="3" customWidth="1"/>
    <col min="5" max="5" width="32.140625" style="3" customWidth="1"/>
    <col min="6" max="6" width="38.7109375" style="3" customWidth="1"/>
    <col min="7" max="7" width="11.28515625" style="3" customWidth="1"/>
    <col min="8" max="8" width="15.28515625" style="3" customWidth="1"/>
    <col min="9" max="9" width="15.140625" style="3" customWidth="1"/>
    <col min="10" max="10" width="12.85546875" style="3" customWidth="1"/>
    <col min="11" max="11" width="14.140625" style="3" customWidth="1"/>
    <col min="12" max="13" width="11.42578125" style="3" customWidth="1"/>
    <col min="14" max="14" width="20" style="3" customWidth="1"/>
    <col min="15" max="15" width="13.85546875" style="3" customWidth="1"/>
    <col min="16" max="16384" width="9.140625" style="3"/>
  </cols>
  <sheetData>
    <row r="1" spans="1:15">
      <c r="B1" s="4" t="s">
        <v>0</v>
      </c>
      <c r="C1" s="4"/>
      <c r="G1" s="4"/>
      <c r="H1" s="4"/>
      <c r="I1" s="4"/>
    </row>
    <row r="2" spans="1:15">
      <c r="B2" s="4"/>
      <c r="C2" s="4"/>
      <c r="G2" s="4"/>
      <c r="H2" s="4"/>
      <c r="I2" s="4"/>
    </row>
    <row r="3" spans="1:15">
      <c r="B3" s="7" t="s">
        <v>1</v>
      </c>
      <c r="C3" s="67" t="s">
        <v>2</v>
      </c>
      <c r="D3" s="67"/>
      <c r="G3" s="4"/>
      <c r="H3" s="4"/>
      <c r="I3" s="4"/>
    </row>
    <row r="4" spans="1:15">
      <c r="B4" s="7" t="s">
        <v>3</v>
      </c>
      <c r="C4" s="67" t="s">
        <v>4</v>
      </c>
      <c r="D4" s="67"/>
      <c r="G4" s="4"/>
      <c r="H4" s="4"/>
      <c r="I4" s="4"/>
    </row>
    <row r="5" spans="1:15" ht="15.6" thickBot="1">
      <c r="L5" s="5"/>
      <c r="M5" s="5"/>
    </row>
    <row r="6" spans="1:15" ht="83.45" thickBot="1">
      <c r="B6" s="32" t="s">
        <v>5</v>
      </c>
      <c r="C6" s="32" t="s">
        <v>6</v>
      </c>
      <c r="D6" s="32" t="s">
        <v>7</v>
      </c>
      <c r="E6" s="32" t="s">
        <v>8</v>
      </c>
      <c r="F6" s="32" t="s">
        <v>9</v>
      </c>
      <c r="G6" s="33" t="s">
        <v>10</v>
      </c>
      <c r="H6" s="34" t="s">
        <v>11</v>
      </c>
      <c r="I6" s="34" t="s">
        <v>12</v>
      </c>
      <c r="J6" s="34" t="s">
        <v>13</v>
      </c>
      <c r="K6" s="34" t="s">
        <v>14</v>
      </c>
      <c r="L6" s="34" t="s">
        <v>15</v>
      </c>
      <c r="M6" s="34" t="s">
        <v>16</v>
      </c>
      <c r="N6" s="34" t="s">
        <v>17</v>
      </c>
      <c r="O6" s="34" t="s">
        <v>18</v>
      </c>
    </row>
    <row r="7" spans="1:15" s="6" customFormat="1" ht="226.15" thickTop="1" thickBot="1">
      <c r="A7" s="8" t="s">
        <v>19</v>
      </c>
      <c r="B7" s="9" t="s">
        <v>20</v>
      </c>
      <c r="C7" s="10" t="s">
        <v>21</v>
      </c>
      <c r="D7" s="11" t="s">
        <v>22</v>
      </c>
      <c r="E7" s="11" t="s">
        <v>23</v>
      </c>
      <c r="F7" s="11" t="s">
        <v>24</v>
      </c>
      <c r="G7" s="9" t="s">
        <v>25</v>
      </c>
      <c r="H7" s="9" t="s">
        <v>26</v>
      </c>
      <c r="I7" s="9" t="s">
        <v>27</v>
      </c>
      <c r="J7" s="11" t="s">
        <v>28</v>
      </c>
      <c r="K7" s="9" t="s">
        <v>29</v>
      </c>
      <c r="L7" s="9">
        <v>70</v>
      </c>
      <c r="M7" s="11">
        <v>2</v>
      </c>
      <c r="N7" s="9" t="s">
        <v>30</v>
      </c>
      <c r="O7" s="47">
        <v>705.56</v>
      </c>
    </row>
    <row r="8" spans="1:15" ht="166.15" thickTop="1" thickBot="1">
      <c r="A8" s="8" t="s">
        <v>19</v>
      </c>
      <c r="B8" s="11" t="s">
        <v>31</v>
      </c>
      <c r="C8" s="10" t="s">
        <v>32</v>
      </c>
      <c r="D8" s="11" t="s">
        <v>33</v>
      </c>
      <c r="E8" s="11" t="s">
        <v>34</v>
      </c>
      <c r="F8" s="11" t="s">
        <v>35</v>
      </c>
      <c r="G8" s="9" t="s">
        <v>25</v>
      </c>
      <c r="H8" s="9" t="s">
        <v>26</v>
      </c>
      <c r="I8" s="9" t="s">
        <v>27</v>
      </c>
      <c r="J8" s="11" t="s">
        <v>36</v>
      </c>
      <c r="K8" s="9" t="s">
        <v>29</v>
      </c>
      <c r="L8" s="9">
        <v>70</v>
      </c>
      <c r="M8" s="11">
        <v>2</v>
      </c>
      <c r="N8" s="9" t="s">
        <v>30</v>
      </c>
      <c r="O8" s="47">
        <v>305.56</v>
      </c>
    </row>
    <row r="9" spans="1:15" s="6" customFormat="1" ht="136.15" customHeight="1" thickTop="1" thickBot="1">
      <c r="A9" s="8" t="s">
        <v>19</v>
      </c>
      <c r="B9" s="11" t="s">
        <v>37</v>
      </c>
      <c r="C9" s="10" t="s">
        <v>21</v>
      </c>
      <c r="D9" s="11" t="s">
        <v>38</v>
      </c>
      <c r="E9" s="11" t="s">
        <v>39</v>
      </c>
      <c r="F9" s="11" t="s">
        <v>40</v>
      </c>
      <c r="G9" s="9" t="s">
        <v>25</v>
      </c>
      <c r="H9" s="9" t="s">
        <v>26</v>
      </c>
      <c r="I9" s="9" t="s">
        <v>27</v>
      </c>
      <c r="J9" s="11" t="s">
        <v>36</v>
      </c>
      <c r="K9" s="9" t="s">
        <v>29</v>
      </c>
      <c r="L9" s="9">
        <v>70</v>
      </c>
      <c r="M9" s="11">
        <v>2</v>
      </c>
      <c r="N9" s="9" t="s">
        <v>30</v>
      </c>
      <c r="O9" s="47">
        <v>407.78</v>
      </c>
    </row>
    <row r="10" spans="1:15" s="6" customFormat="1" ht="15.6" thickTop="1">
      <c r="A10" s="76" t="s">
        <v>146</v>
      </c>
      <c r="B10" s="76"/>
      <c r="C10" s="76"/>
      <c r="D10" s="76"/>
      <c r="E10" s="76"/>
      <c r="F10" s="76"/>
      <c r="G10" s="76"/>
      <c r="H10" s="76"/>
      <c r="I10" s="76"/>
      <c r="J10" s="76"/>
      <c r="K10" s="76"/>
      <c r="L10" s="76"/>
      <c r="M10" s="76"/>
      <c r="N10" s="76"/>
      <c r="O10" s="46">
        <f>+O7+O8+O9</f>
        <v>1418.8999999999999</v>
      </c>
    </row>
  </sheetData>
  <mergeCells count="3">
    <mergeCell ref="C4:D4"/>
    <mergeCell ref="C3:D3"/>
    <mergeCell ref="A10:N10"/>
  </mergeCells>
  <pageMargins left="0.70866141732283472" right="0.70866141732283472" top="0.74803149606299213" bottom="0.74803149606299213" header="0.31496062992125984" footer="0.31496062992125984"/>
  <pageSetup paperSize="9" scale="3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0"/>
  <sheetViews>
    <sheetView showGridLines="0" zoomScale="77" zoomScaleNormal="77" workbookViewId="0">
      <selection activeCell="A7" sqref="A7"/>
    </sheetView>
  </sheetViews>
  <sheetFormatPr defaultColWidth="9.140625" defaultRowHeight="14.45"/>
  <cols>
    <col min="1" max="1" width="19.7109375" customWidth="1"/>
    <col min="2" max="2" width="22.85546875" customWidth="1"/>
    <col min="3" max="3" width="12.85546875" customWidth="1"/>
    <col min="4" max="4" width="22.85546875" customWidth="1"/>
    <col min="5" max="5" width="32.140625" customWidth="1"/>
    <col min="6" max="6" width="38.7109375" customWidth="1"/>
    <col min="7" max="7" width="11.28515625" customWidth="1"/>
    <col min="8" max="8" width="15.28515625" customWidth="1"/>
    <col min="9" max="9" width="15.140625" customWidth="1"/>
    <col min="10" max="10" width="12.85546875" customWidth="1"/>
    <col min="11" max="11" width="14.140625" customWidth="1"/>
    <col min="12" max="13" width="11.42578125" customWidth="1"/>
    <col min="14" max="14" width="20" customWidth="1"/>
    <col min="15" max="15" width="13.85546875" customWidth="1"/>
  </cols>
  <sheetData>
    <row r="1" spans="1:15" ht="15">
      <c r="B1" s="4" t="s">
        <v>0</v>
      </c>
      <c r="C1" s="4"/>
      <c r="G1" s="4"/>
      <c r="H1" s="2"/>
      <c r="I1" s="2"/>
    </row>
    <row r="2" spans="1:15" ht="15">
      <c r="B2" s="4"/>
      <c r="C2" s="4"/>
      <c r="G2" s="4"/>
      <c r="H2" s="2"/>
      <c r="I2" s="2"/>
    </row>
    <row r="3" spans="1:15" ht="15">
      <c r="B3" s="7" t="s">
        <v>1</v>
      </c>
      <c r="C3" s="77" t="s">
        <v>2</v>
      </c>
      <c r="D3" s="77"/>
      <c r="G3" s="4"/>
      <c r="H3" s="2"/>
      <c r="I3" s="2"/>
    </row>
    <row r="4" spans="1:15" ht="15">
      <c r="B4" s="7" t="s">
        <v>3</v>
      </c>
      <c r="C4" s="77" t="s">
        <v>4</v>
      </c>
      <c r="D4" s="77"/>
      <c r="G4" s="4"/>
      <c r="H4" s="2"/>
      <c r="I4" s="2"/>
    </row>
    <row r="5" spans="1:15" ht="15" thickBot="1">
      <c r="L5" s="1"/>
      <c r="M5" s="1"/>
    </row>
    <row r="6" spans="1:15" ht="83.45" thickBot="1">
      <c r="B6" s="32" t="s">
        <v>5</v>
      </c>
      <c r="C6" s="32" t="s">
        <v>6</v>
      </c>
      <c r="D6" s="32" t="s">
        <v>7</v>
      </c>
      <c r="E6" s="32" t="s">
        <v>8</v>
      </c>
      <c r="F6" s="32" t="s">
        <v>9</v>
      </c>
      <c r="G6" s="33" t="s">
        <v>10</v>
      </c>
      <c r="H6" s="34" t="s">
        <v>11</v>
      </c>
      <c r="I6" s="34" t="s">
        <v>12</v>
      </c>
      <c r="J6" s="34" t="s">
        <v>13</v>
      </c>
      <c r="K6" s="34" t="s">
        <v>14</v>
      </c>
      <c r="L6" s="34" t="s">
        <v>15</v>
      </c>
      <c r="M6" s="34" t="s">
        <v>16</v>
      </c>
      <c r="N6" s="34" t="s">
        <v>17</v>
      </c>
      <c r="O6" s="34" t="s">
        <v>18</v>
      </c>
    </row>
    <row r="7" spans="1:15" ht="226.15" thickTop="1" thickBot="1">
      <c r="A7" s="8" t="s">
        <v>41</v>
      </c>
      <c r="B7" s="9" t="s">
        <v>20</v>
      </c>
      <c r="C7" s="9" t="s">
        <v>21</v>
      </c>
      <c r="D7" s="11" t="s">
        <v>22</v>
      </c>
      <c r="E7" s="11" t="s">
        <v>23</v>
      </c>
      <c r="F7" s="11" t="s">
        <v>24</v>
      </c>
      <c r="G7" s="9" t="s">
        <v>42</v>
      </c>
      <c r="H7" s="9" t="s">
        <v>43</v>
      </c>
      <c r="I7" s="9" t="s">
        <v>27</v>
      </c>
      <c r="J7" s="11" t="s">
        <v>28</v>
      </c>
      <c r="K7" s="9" t="s">
        <v>29</v>
      </c>
      <c r="L7" s="9">
        <v>50</v>
      </c>
      <c r="M7" s="11">
        <v>2</v>
      </c>
      <c r="N7" s="9" t="s">
        <v>44</v>
      </c>
      <c r="O7" s="47">
        <v>705.56</v>
      </c>
    </row>
    <row r="8" spans="1:15" ht="166.15" thickTop="1" thickBot="1">
      <c r="A8" s="8" t="s">
        <v>41</v>
      </c>
      <c r="B8" s="11" t="s">
        <v>31</v>
      </c>
      <c r="C8" s="9" t="s">
        <v>32</v>
      </c>
      <c r="D8" s="11" t="s">
        <v>33</v>
      </c>
      <c r="E8" s="11" t="s">
        <v>34</v>
      </c>
      <c r="F8" s="11" t="s">
        <v>35</v>
      </c>
      <c r="G8" s="9" t="s">
        <v>42</v>
      </c>
      <c r="H8" s="9" t="s">
        <v>43</v>
      </c>
      <c r="I8" s="9" t="s">
        <v>27</v>
      </c>
      <c r="J8" s="11" t="s">
        <v>36</v>
      </c>
      <c r="K8" s="9" t="s">
        <v>29</v>
      </c>
      <c r="L8" s="9">
        <v>50</v>
      </c>
      <c r="M8" s="11">
        <v>2</v>
      </c>
      <c r="N8" s="9" t="s">
        <v>44</v>
      </c>
      <c r="O8" s="47">
        <v>305.56</v>
      </c>
    </row>
    <row r="9" spans="1:15" ht="196.15" thickTop="1" thickBot="1">
      <c r="A9" s="8" t="s">
        <v>41</v>
      </c>
      <c r="B9" s="9" t="s">
        <v>45</v>
      </c>
      <c r="C9" s="9" t="s">
        <v>46</v>
      </c>
      <c r="D9" s="11" t="s">
        <v>47</v>
      </c>
      <c r="E9" s="11" t="s">
        <v>48</v>
      </c>
      <c r="F9" s="11" t="s">
        <v>35</v>
      </c>
      <c r="G9" s="9" t="s">
        <v>42</v>
      </c>
      <c r="H9" s="9" t="s">
        <v>43</v>
      </c>
      <c r="I9" s="9" t="s">
        <v>27</v>
      </c>
      <c r="J9" s="11" t="s">
        <v>36</v>
      </c>
      <c r="K9" s="9" t="s">
        <v>29</v>
      </c>
      <c r="L9" s="9">
        <v>50</v>
      </c>
      <c r="M9" s="11">
        <v>2</v>
      </c>
      <c r="N9" s="9" t="s">
        <v>44</v>
      </c>
      <c r="O9" s="47">
        <v>407.78</v>
      </c>
    </row>
    <row r="10" spans="1:15" ht="15.6" thickTop="1">
      <c r="A10" s="76" t="s">
        <v>147</v>
      </c>
      <c r="B10" s="76"/>
      <c r="C10" s="76"/>
      <c r="D10" s="76"/>
      <c r="E10" s="76"/>
      <c r="F10" s="76"/>
      <c r="G10" s="76"/>
      <c r="H10" s="76"/>
      <c r="I10" s="76"/>
      <c r="J10" s="76"/>
      <c r="K10" s="76"/>
      <c r="L10" s="76"/>
      <c r="M10" s="76"/>
      <c r="N10" s="76"/>
      <c r="O10" s="47">
        <f>+SUM(O7:O9)</f>
        <v>1418.8999999999999</v>
      </c>
    </row>
  </sheetData>
  <mergeCells count="3">
    <mergeCell ref="A10:N10"/>
    <mergeCell ref="C3:D3"/>
    <mergeCell ref="C4:D4"/>
  </mergeCells>
  <pageMargins left="0.70866141732283472" right="0.70866141732283472" top="0.74803149606299213" bottom="0.74803149606299213" header="0.31496062992125984" footer="0.31496062992125984"/>
  <pageSetup paperSize="9" scale="3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17FB6-5A9E-42D7-B78B-CF93310FAF8F}">
  <sheetPr>
    <pageSetUpPr fitToPage="1"/>
  </sheetPr>
  <dimension ref="A1:O13"/>
  <sheetViews>
    <sheetView showGridLines="0" zoomScale="77" zoomScaleNormal="77" workbookViewId="0">
      <selection activeCell="O7" sqref="O7:O9"/>
    </sheetView>
  </sheetViews>
  <sheetFormatPr defaultColWidth="9.140625" defaultRowHeight="15"/>
  <cols>
    <col min="1" max="1" width="8.140625" style="6" customWidth="1"/>
    <col min="2" max="2" width="22.85546875" style="6" customWidth="1"/>
    <col min="3" max="3" width="12.85546875" style="6" customWidth="1"/>
    <col min="4" max="4" width="22.85546875" style="6" customWidth="1"/>
    <col min="5" max="5" width="56.85546875" style="6" customWidth="1"/>
    <col min="6" max="6" width="38.7109375" style="6" customWidth="1"/>
    <col min="7" max="7" width="11.28515625" style="6" customWidth="1"/>
    <col min="8" max="8" width="15.28515625" style="6" customWidth="1"/>
    <col min="9" max="9" width="15.140625" style="6" customWidth="1"/>
    <col min="10" max="10" width="12.85546875" style="6" customWidth="1"/>
    <col min="11" max="11" width="16.5703125" style="6" customWidth="1"/>
    <col min="12" max="13" width="11.42578125" style="6" customWidth="1"/>
    <col min="14" max="14" width="20" style="6" customWidth="1"/>
    <col min="15" max="15" width="13.85546875" style="6" customWidth="1"/>
    <col min="16" max="16384" width="9.140625" style="6"/>
  </cols>
  <sheetData>
    <row r="1" spans="1:15">
      <c r="B1" s="53" t="s">
        <v>0</v>
      </c>
      <c r="C1" s="53"/>
      <c r="G1" s="53"/>
      <c r="H1" s="53"/>
      <c r="I1" s="53"/>
    </row>
    <row r="2" spans="1:15">
      <c r="B2" s="53"/>
      <c r="C2" s="53"/>
      <c r="G2" s="53"/>
      <c r="H2" s="53"/>
      <c r="I2" s="53"/>
    </row>
    <row r="3" spans="1:15">
      <c r="B3" s="54" t="s">
        <v>1</v>
      </c>
      <c r="C3" s="79" t="s">
        <v>2</v>
      </c>
      <c r="D3" s="79"/>
      <c r="G3" s="53"/>
      <c r="H3" s="53"/>
      <c r="I3" s="53"/>
    </row>
    <row r="4" spans="1:15">
      <c r="B4" s="54" t="s">
        <v>3</v>
      </c>
      <c r="C4" s="79" t="s">
        <v>148</v>
      </c>
      <c r="D4" s="79"/>
      <c r="G4" s="53"/>
      <c r="H4" s="53"/>
      <c r="I4" s="53"/>
    </row>
    <row r="5" spans="1:15" ht="15.6" thickBot="1">
      <c r="L5" s="55"/>
      <c r="M5" s="55"/>
    </row>
    <row r="6" spans="1:15" ht="83.45" thickBot="1">
      <c r="B6" s="32" t="s">
        <v>5</v>
      </c>
      <c r="C6" s="32" t="s">
        <v>6</v>
      </c>
      <c r="D6" s="32" t="s">
        <v>7</v>
      </c>
      <c r="E6" s="32" t="s">
        <v>8</v>
      </c>
      <c r="F6" s="32" t="s">
        <v>9</v>
      </c>
      <c r="G6" s="33" t="s">
        <v>10</v>
      </c>
      <c r="H6" s="34" t="s">
        <v>11</v>
      </c>
      <c r="I6" s="34" t="s">
        <v>12</v>
      </c>
      <c r="J6" s="34" t="s">
        <v>13</v>
      </c>
      <c r="K6" s="34" t="s">
        <v>14</v>
      </c>
      <c r="L6" s="34" t="s">
        <v>15</v>
      </c>
      <c r="M6" s="34" t="s">
        <v>16</v>
      </c>
      <c r="N6" s="34" t="s">
        <v>17</v>
      </c>
      <c r="O6" s="34" t="s">
        <v>18</v>
      </c>
    </row>
    <row r="7" spans="1:15" ht="136.15" thickTop="1" thickBot="1">
      <c r="A7" s="56" t="s">
        <v>49</v>
      </c>
      <c r="B7" s="50" t="s">
        <v>50</v>
      </c>
      <c r="C7" s="9" t="s">
        <v>51</v>
      </c>
      <c r="D7" s="50" t="s">
        <v>52</v>
      </c>
      <c r="E7" s="11" t="s">
        <v>53</v>
      </c>
      <c r="F7" s="11" t="s">
        <v>54</v>
      </c>
      <c r="G7" s="9" t="s">
        <v>25</v>
      </c>
      <c r="H7" s="11" t="s">
        <v>55</v>
      </c>
      <c r="I7" s="57" t="s">
        <v>56</v>
      </c>
      <c r="J7" s="58">
        <v>45108</v>
      </c>
      <c r="K7" s="57" t="s">
        <v>57</v>
      </c>
      <c r="L7" s="57">
        <v>100</v>
      </c>
      <c r="M7" s="11">
        <v>15</v>
      </c>
      <c r="N7" s="11" t="s">
        <v>58</v>
      </c>
      <c r="O7" s="59">
        <v>422.2</v>
      </c>
    </row>
    <row r="8" spans="1:15" ht="240.6" thickTop="1">
      <c r="A8" s="60" t="s">
        <v>49</v>
      </c>
      <c r="B8" s="51" t="s">
        <v>59</v>
      </c>
      <c r="C8" s="9" t="s">
        <v>51</v>
      </c>
      <c r="D8" s="52" t="s">
        <v>60</v>
      </c>
      <c r="E8" s="11" t="s">
        <v>61</v>
      </c>
      <c r="F8" s="11" t="s">
        <v>54</v>
      </c>
      <c r="G8" s="9" t="s">
        <v>62</v>
      </c>
      <c r="H8" s="9" t="s">
        <v>63</v>
      </c>
      <c r="I8" s="61" t="s">
        <v>56</v>
      </c>
      <c r="J8" s="58">
        <v>45108</v>
      </c>
      <c r="K8" s="57" t="s">
        <v>57</v>
      </c>
      <c r="L8" s="57">
        <v>100</v>
      </c>
      <c r="M8" s="11">
        <v>1</v>
      </c>
      <c r="N8" s="11" t="s">
        <v>58</v>
      </c>
      <c r="O8" s="59">
        <f>321.3+38.9</f>
        <v>360.2</v>
      </c>
    </row>
    <row r="9" spans="1:15" ht="75.599999999999994" thickBot="1">
      <c r="A9" s="45" t="s">
        <v>49</v>
      </c>
      <c r="B9" s="11" t="s">
        <v>64</v>
      </c>
      <c r="C9" s="9" t="s">
        <v>21</v>
      </c>
      <c r="D9" s="11" t="s">
        <v>38</v>
      </c>
      <c r="E9" s="11" t="s">
        <v>65</v>
      </c>
      <c r="F9" s="11" t="s">
        <v>66</v>
      </c>
      <c r="G9" s="9" t="s">
        <v>62</v>
      </c>
      <c r="H9" s="9" t="s">
        <v>63</v>
      </c>
      <c r="I9" s="57" t="s">
        <v>56</v>
      </c>
      <c r="J9" s="58">
        <v>45108</v>
      </c>
      <c r="K9" s="57" t="s">
        <v>57</v>
      </c>
      <c r="L9" s="57">
        <v>100</v>
      </c>
      <c r="M9" s="11">
        <v>1</v>
      </c>
      <c r="N9" s="11" t="s">
        <v>58</v>
      </c>
      <c r="O9" s="59">
        <v>452.2</v>
      </c>
    </row>
    <row r="10" spans="1:15" ht="15.6" thickTop="1">
      <c r="A10" s="78" t="s">
        <v>149</v>
      </c>
      <c r="B10" s="78"/>
      <c r="C10" s="78"/>
      <c r="D10" s="78"/>
      <c r="E10" s="78"/>
      <c r="F10" s="78"/>
      <c r="G10" s="78"/>
      <c r="H10" s="78"/>
      <c r="I10" s="78"/>
      <c r="J10" s="78"/>
      <c r="K10" s="78"/>
      <c r="L10" s="78"/>
      <c r="M10" s="78"/>
      <c r="N10" s="78"/>
      <c r="O10" s="62">
        <f>+SUM(O7:O9)</f>
        <v>1234.5999999999999</v>
      </c>
    </row>
    <row r="12" spans="1:15">
      <c r="O12" s="63"/>
    </row>
    <row r="13" spans="1:15">
      <c r="O13" s="63"/>
    </row>
  </sheetData>
  <mergeCells count="3">
    <mergeCell ref="A10:N10"/>
    <mergeCell ref="C3:D3"/>
    <mergeCell ref="C4:D4"/>
  </mergeCells>
  <pageMargins left="0.70866141732283472" right="0.70866141732283472" top="0.74803149606299213" bottom="0.74803149606299213" header="0.31496062992125984" footer="0.31496062992125984"/>
  <pageSetup paperSize="9" scale="3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3"/>
  <sheetViews>
    <sheetView showGridLines="0" topLeftCell="A9" zoomScale="77" zoomScaleNormal="77" workbookViewId="0">
      <selection activeCell="A11" sqref="A11:XFD11"/>
    </sheetView>
  </sheetViews>
  <sheetFormatPr defaultColWidth="9.140625" defaultRowHeight="14.45"/>
  <cols>
    <col min="1" max="1" width="19.7109375" customWidth="1"/>
    <col min="2" max="2" width="60.5703125" bestFit="1" customWidth="1"/>
    <col min="3" max="3" width="12.85546875" customWidth="1"/>
    <col min="4" max="4" width="22.85546875" customWidth="1"/>
    <col min="5" max="5" width="32.140625" customWidth="1"/>
    <col min="6" max="6" width="38.7109375" customWidth="1"/>
    <col min="7" max="7" width="11.28515625" customWidth="1"/>
    <col min="8" max="8" width="15.28515625" customWidth="1"/>
    <col min="9" max="9" width="15.140625" customWidth="1"/>
    <col min="10" max="10" width="12.85546875" customWidth="1"/>
    <col min="11" max="11" width="14.140625" customWidth="1"/>
    <col min="12" max="13" width="11.42578125" customWidth="1"/>
    <col min="14" max="14" width="20" customWidth="1"/>
    <col min="15" max="15" width="13.85546875" customWidth="1"/>
  </cols>
  <sheetData>
    <row r="1" spans="1:15" ht="20.45">
      <c r="B1" s="65" t="s">
        <v>150</v>
      </c>
      <c r="C1" s="4"/>
      <c r="G1" s="4"/>
      <c r="H1" s="2"/>
      <c r="I1" s="2"/>
    </row>
    <row r="2" spans="1:15" ht="15">
      <c r="B2" s="4"/>
      <c r="C2" s="4"/>
      <c r="G2" s="4"/>
      <c r="H2" s="2"/>
      <c r="I2" s="2"/>
    </row>
    <row r="3" spans="1:15" ht="15">
      <c r="B3" s="66" t="s">
        <v>151</v>
      </c>
      <c r="C3" s="77" t="s">
        <v>2</v>
      </c>
      <c r="D3" s="77"/>
      <c r="G3" s="4"/>
      <c r="H3" s="2"/>
      <c r="I3" s="2"/>
    </row>
    <row r="4" spans="1:15" ht="15">
      <c r="B4" s="66" t="s">
        <v>152</v>
      </c>
      <c r="C4" s="77" t="s">
        <v>4</v>
      </c>
      <c r="D4" s="77"/>
      <c r="G4" s="4"/>
      <c r="H4" s="2"/>
      <c r="I4" s="2"/>
    </row>
    <row r="5" spans="1:15" ht="15" thickBot="1">
      <c r="L5" s="1"/>
      <c r="M5" s="1"/>
    </row>
    <row r="6" spans="1:15" ht="83.45" thickBot="1">
      <c r="B6" s="32" t="s">
        <v>5</v>
      </c>
      <c r="C6" s="32" t="s">
        <v>6</v>
      </c>
      <c r="D6" s="32" t="s">
        <v>7</v>
      </c>
      <c r="E6" s="32" t="s">
        <v>8</v>
      </c>
      <c r="F6" s="32" t="s">
        <v>9</v>
      </c>
      <c r="G6" s="33" t="s">
        <v>10</v>
      </c>
      <c r="H6" s="34" t="s">
        <v>11</v>
      </c>
      <c r="I6" s="34" t="s">
        <v>12</v>
      </c>
      <c r="J6" s="34" t="s">
        <v>13</v>
      </c>
      <c r="K6" s="34" t="s">
        <v>14</v>
      </c>
      <c r="L6" s="34" t="s">
        <v>15</v>
      </c>
      <c r="M6" s="34" t="s">
        <v>16</v>
      </c>
      <c r="N6" s="34" t="s">
        <v>17</v>
      </c>
      <c r="O6" s="34" t="s">
        <v>18</v>
      </c>
    </row>
    <row r="7" spans="1:15" ht="91.15" thickTop="1" thickBot="1">
      <c r="A7" s="8" t="s">
        <v>67</v>
      </c>
      <c r="B7" s="11" t="s">
        <v>68</v>
      </c>
      <c r="C7" s="9" t="s">
        <v>32</v>
      </c>
      <c r="D7" s="11" t="s">
        <v>69</v>
      </c>
      <c r="E7" s="12" t="s">
        <v>70</v>
      </c>
      <c r="F7" s="12" t="s">
        <v>54</v>
      </c>
      <c r="G7" s="9" t="s">
        <v>25</v>
      </c>
      <c r="H7" s="9" t="s">
        <v>63</v>
      </c>
      <c r="I7" s="9" t="s">
        <v>71</v>
      </c>
      <c r="J7" s="11" t="s">
        <v>28</v>
      </c>
      <c r="K7" s="9" t="s">
        <v>29</v>
      </c>
      <c r="L7" s="9">
        <v>50</v>
      </c>
      <c r="M7" s="11">
        <v>20</v>
      </c>
      <c r="N7" s="9" t="s">
        <v>58</v>
      </c>
      <c r="O7" s="47">
        <v>591.11</v>
      </c>
    </row>
    <row r="8" spans="1:15" ht="76.150000000000006" thickTop="1" thickBot="1">
      <c r="A8" s="8" t="s">
        <v>67</v>
      </c>
      <c r="B8" s="11" t="s">
        <v>72</v>
      </c>
      <c r="C8" s="9" t="s">
        <v>73</v>
      </c>
      <c r="D8" s="11" t="s">
        <v>74</v>
      </c>
      <c r="E8" s="13" t="s">
        <v>75</v>
      </c>
      <c r="F8" s="12" t="s">
        <v>76</v>
      </c>
      <c r="G8" s="9" t="s">
        <v>62</v>
      </c>
      <c r="H8" s="9" t="s">
        <v>63</v>
      </c>
      <c r="I8" s="9" t="s">
        <v>78</v>
      </c>
      <c r="J8" s="35" t="s">
        <v>79</v>
      </c>
      <c r="K8" s="9" t="s">
        <v>29</v>
      </c>
      <c r="L8" s="11">
        <v>10</v>
      </c>
      <c r="M8" s="11">
        <v>32</v>
      </c>
      <c r="N8" s="9" t="s">
        <v>58</v>
      </c>
      <c r="O8" s="47">
        <v>37.33</v>
      </c>
    </row>
    <row r="9" spans="1:15" ht="226.15" thickTop="1" thickBot="1">
      <c r="A9" s="8" t="s">
        <v>67</v>
      </c>
      <c r="B9" s="9" t="s">
        <v>20</v>
      </c>
      <c r="C9" s="9" t="s">
        <v>73</v>
      </c>
      <c r="D9" s="11" t="s">
        <v>22</v>
      </c>
      <c r="E9" s="11" t="s">
        <v>23</v>
      </c>
      <c r="F9" s="11" t="s">
        <v>24</v>
      </c>
      <c r="G9" s="9" t="s">
        <v>62</v>
      </c>
      <c r="H9" s="9" t="s">
        <v>63</v>
      </c>
      <c r="I9" s="9" t="s">
        <v>71</v>
      </c>
      <c r="J9" s="11" t="s">
        <v>28</v>
      </c>
      <c r="K9" s="9" t="s">
        <v>29</v>
      </c>
      <c r="L9" s="9">
        <v>50</v>
      </c>
      <c r="M9" s="11">
        <v>20</v>
      </c>
      <c r="N9" s="9" t="s">
        <v>58</v>
      </c>
      <c r="O9" s="47">
        <v>444.44</v>
      </c>
    </row>
    <row r="10" spans="1:15" ht="69" customHeight="1">
      <c r="A10" s="8" t="s">
        <v>67</v>
      </c>
      <c r="B10" s="11" t="s">
        <v>37</v>
      </c>
      <c r="C10" s="10" t="s">
        <v>73</v>
      </c>
      <c r="D10" s="11" t="s">
        <v>38</v>
      </c>
      <c r="E10" s="11" t="s">
        <v>39</v>
      </c>
      <c r="F10" s="11" t="s">
        <v>40</v>
      </c>
      <c r="G10" s="9" t="s">
        <v>62</v>
      </c>
      <c r="H10" s="9" t="s">
        <v>63</v>
      </c>
      <c r="I10" s="9" t="s">
        <v>80</v>
      </c>
      <c r="J10" s="11" t="s">
        <v>28</v>
      </c>
      <c r="K10" s="9" t="s">
        <v>29</v>
      </c>
      <c r="L10" s="9">
        <v>50</v>
      </c>
      <c r="M10" s="11">
        <v>20</v>
      </c>
      <c r="N10" s="9" t="s">
        <v>58</v>
      </c>
      <c r="O10" s="47">
        <v>444.44</v>
      </c>
    </row>
    <row r="11" spans="1:15" ht="69" customHeight="1">
      <c r="A11" s="8" t="s">
        <v>67</v>
      </c>
      <c r="B11" s="11" t="s">
        <v>81</v>
      </c>
      <c r="C11" s="10" t="s">
        <v>82</v>
      </c>
      <c r="D11" s="11" t="s">
        <v>83</v>
      </c>
      <c r="E11" s="11" t="s">
        <v>84</v>
      </c>
      <c r="F11" s="11" t="s">
        <v>85</v>
      </c>
      <c r="G11" s="9" t="s">
        <v>62</v>
      </c>
      <c r="H11" s="9" t="s">
        <v>63</v>
      </c>
      <c r="I11" s="9" t="s">
        <v>86</v>
      </c>
      <c r="J11" s="11" t="s">
        <v>87</v>
      </c>
      <c r="K11" s="9" t="s">
        <v>29</v>
      </c>
      <c r="L11" s="9">
        <v>1</v>
      </c>
      <c r="M11" s="11">
        <v>2</v>
      </c>
      <c r="N11" s="9" t="s">
        <v>58</v>
      </c>
      <c r="O11" s="47">
        <f>200000*3/4504.7</f>
        <v>133.1942193708793</v>
      </c>
    </row>
    <row r="12" spans="1:15" ht="69" customHeight="1">
      <c r="A12" s="8" t="s">
        <v>67</v>
      </c>
      <c r="B12" s="11" t="s">
        <v>88</v>
      </c>
      <c r="C12" s="10" t="s">
        <v>73</v>
      </c>
      <c r="D12" s="11" t="s">
        <v>89</v>
      </c>
      <c r="E12" s="11" t="s">
        <v>90</v>
      </c>
      <c r="F12" s="11" t="s">
        <v>85</v>
      </c>
      <c r="G12" s="9" t="s">
        <v>62</v>
      </c>
      <c r="H12" s="9" t="s">
        <v>63</v>
      </c>
      <c r="I12" s="9" t="s">
        <v>91</v>
      </c>
      <c r="J12" s="11" t="s">
        <v>87</v>
      </c>
      <c r="K12" s="9" t="s">
        <v>29</v>
      </c>
      <c r="L12" s="9">
        <v>4</v>
      </c>
      <c r="M12" s="11">
        <v>2</v>
      </c>
      <c r="N12" s="9" t="s">
        <v>58</v>
      </c>
      <c r="O12" s="47">
        <f>10000*5*4/4504.7</f>
        <v>44.398073123626439</v>
      </c>
    </row>
    <row r="13" spans="1:15" ht="15">
      <c r="A13" s="76" t="s">
        <v>153</v>
      </c>
      <c r="B13" s="76"/>
      <c r="C13" s="76"/>
      <c r="D13" s="76"/>
      <c r="E13" s="76"/>
      <c r="F13" s="76"/>
      <c r="G13" s="76"/>
      <c r="H13" s="76"/>
      <c r="I13" s="76"/>
      <c r="J13" s="76"/>
      <c r="K13" s="76"/>
      <c r="L13" s="76"/>
      <c r="M13" s="76"/>
      <c r="N13" s="76"/>
      <c r="O13" s="48">
        <f>+SUM(O7:O12)</f>
        <v>1694.9122924945059</v>
      </c>
    </row>
  </sheetData>
  <mergeCells count="3">
    <mergeCell ref="A13:N13"/>
    <mergeCell ref="C3:D3"/>
    <mergeCell ref="C4:D4"/>
  </mergeCells>
  <pageMargins left="0.70866141732283472" right="0.70866141732283472" top="0.74803149606299213" bottom="0.74803149606299213" header="0.31496062992125984" footer="0.31496062992125984"/>
  <pageSetup paperSize="9" scale="3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3"/>
  <sheetViews>
    <sheetView showGridLines="0" topLeftCell="A9" zoomScale="90" zoomScaleNormal="90" workbookViewId="0">
      <selection activeCell="A12" sqref="A12:XFD12"/>
    </sheetView>
  </sheetViews>
  <sheetFormatPr defaultColWidth="9.140625" defaultRowHeight="15"/>
  <cols>
    <col min="1" max="1" width="9.140625" style="36"/>
    <col min="2" max="2" width="19.7109375" style="36" customWidth="1"/>
    <col min="3" max="3" width="22.85546875" style="36" customWidth="1"/>
    <col min="4" max="4" width="17.85546875" style="36" bestFit="1" customWidth="1"/>
    <col min="5" max="5" width="22.85546875" style="36" customWidth="1"/>
    <col min="6" max="6" width="55.85546875" style="36" customWidth="1"/>
    <col min="7" max="7" width="38.7109375" style="36" customWidth="1"/>
    <col min="8" max="8" width="11.28515625" style="36" customWidth="1"/>
    <col min="9" max="9" width="15.28515625" style="36" customWidth="1"/>
    <col min="10" max="10" width="15.140625" style="40" customWidth="1"/>
    <col min="11" max="11" width="12.85546875" style="36" customWidth="1"/>
    <col min="12" max="12" width="14.140625" style="36" customWidth="1"/>
    <col min="13" max="14" width="11.42578125" style="36" customWidth="1"/>
    <col min="15" max="15" width="20" style="36" customWidth="1"/>
    <col min="16" max="16" width="13.85546875" style="36" customWidth="1"/>
    <col min="17" max="16384" width="9.140625" style="36"/>
  </cols>
  <sheetData>
    <row r="1" spans="1:16">
      <c r="C1" s="37" t="s">
        <v>0</v>
      </c>
      <c r="D1" s="37"/>
      <c r="H1" s="37"/>
      <c r="I1" s="37"/>
      <c r="J1" s="38"/>
    </row>
    <row r="2" spans="1:16">
      <c r="C2" s="37"/>
      <c r="D2" s="37"/>
      <c r="H2" s="37"/>
      <c r="I2" s="37"/>
      <c r="J2" s="38"/>
    </row>
    <row r="3" spans="1:16">
      <c r="C3" s="39" t="s">
        <v>1</v>
      </c>
      <c r="D3" s="80" t="s">
        <v>2</v>
      </c>
      <c r="E3" s="80"/>
      <c r="H3" s="37"/>
      <c r="I3" s="37"/>
      <c r="J3" s="38"/>
    </row>
    <row r="4" spans="1:16">
      <c r="C4" s="39" t="s">
        <v>3</v>
      </c>
      <c r="D4" s="80" t="s">
        <v>4</v>
      </c>
      <c r="E4" s="80"/>
      <c r="H4" s="37"/>
      <c r="I4" s="37"/>
      <c r="J4" s="38"/>
    </row>
    <row r="5" spans="1:16" ht="15.6" thickBot="1">
      <c r="M5" s="41"/>
      <c r="N5" s="41"/>
    </row>
    <row r="6" spans="1:16" ht="105.6" thickBot="1">
      <c r="C6" s="42" t="s">
        <v>5</v>
      </c>
      <c r="D6" s="42" t="s">
        <v>6</v>
      </c>
      <c r="E6" s="42" t="s">
        <v>154</v>
      </c>
      <c r="F6" s="42" t="s">
        <v>155</v>
      </c>
      <c r="G6" s="42" t="s">
        <v>156</v>
      </c>
      <c r="H6" s="43" t="s">
        <v>157</v>
      </c>
      <c r="I6" s="44" t="s">
        <v>158</v>
      </c>
      <c r="J6" s="44" t="s">
        <v>12</v>
      </c>
      <c r="K6" s="44" t="s">
        <v>159</v>
      </c>
      <c r="L6" s="44" t="s">
        <v>160</v>
      </c>
      <c r="M6" s="44" t="s">
        <v>15</v>
      </c>
      <c r="N6" s="44" t="s">
        <v>16</v>
      </c>
      <c r="O6" s="44" t="s">
        <v>161</v>
      </c>
      <c r="P6" s="44" t="s">
        <v>18</v>
      </c>
    </row>
    <row r="7" spans="1:16" ht="226.15" thickTop="1" thickBot="1">
      <c r="A7" s="36">
        <v>1</v>
      </c>
      <c r="B7" s="45" t="s">
        <v>92</v>
      </c>
      <c r="C7" s="11" t="s">
        <v>93</v>
      </c>
      <c r="D7" s="11" t="s">
        <v>94</v>
      </c>
      <c r="E7" s="11" t="s">
        <v>95</v>
      </c>
      <c r="F7" s="11" t="s">
        <v>96</v>
      </c>
      <c r="G7" s="11" t="s">
        <v>97</v>
      </c>
      <c r="H7" s="11" t="s">
        <v>62</v>
      </c>
      <c r="I7" s="11" t="s">
        <v>63</v>
      </c>
      <c r="J7" s="11" t="s">
        <v>98</v>
      </c>
      <c r="K7" s="11" t="s">
        <v>28</v>
      </c>
      <c r="L7" s="11" t="s">
        <v>29</v>
      </c>
      <c r="M7" s="11">
        <v>64</v>
      </c>
      <c r="N7" s="11">
        <v>4</v>
      </c>
      <c r="O7" s="9" t="s">
        <v>99</v>
      </c>
      <c r="P7" s="47">
        <v>429.56</v>
      </c>
    </row>
    <row r="8" spans="1:16" ht="121.15" thickTop="1" thickBot="1">
      <c r="A8" s="36">
        <v>2</v>
      </c>
      <c r="B8" s="45" t="s">
        <v>92</v>
      </c>
      <c r="C8" s="11" t="s">
        <v>100</v>
      </c>
      <c r="D8" s="9" t="s">
        <v>32</v>
      </c>
      <c r="E8" s="11" t="s">
        <v>33</v>
      </c>
      <c r="F8" s="11" t="s">
        <v>101</v>
      </c>
      <c r="G8" s="11" t="s">
        <v>102</v>
      </c>
      <c r="H8" s="9" t="s">
        <v>62</v>
      </c>
      <c r="I8" s="11" t="s">
        <v>63</v>
      </c>
      <c r="J8" s="11" t="s">
        <v>98</v>
      </c>
      <c r="K8" s="11" t="s">
        <v>28</v>
      </c>
      <c r="L8" s="11" t="s">
        <v>29</v>
      </c>
      <c r="M8" s="9">
        <v>64</v>
      </c>
      <c r="N8" s="11">
        <v>4</v>
      </c>
      <c r="O8" s="9" t="s">
        <v>99</v>
      </c>
      <c r="P8" s="68">
        <f>248.63+134.21</f>
        <v>382.84000000000003</v>
      </c>
    </row>
    <row r="9" spans="1:16" ht="256.14999999999998" thickTop="1" thickBot="1">
      <c r="A9" s="36">
        <v>3</v>
      </c>
      <c r="B9" s="45" t="s">
        <v>92</v>
      </c>
      <c r="C9" s="9" t="s">
        <v>69</v>
      </c>
      <c r="D9" s="9" t="s">
        <v>32</v>
      </c>
      <c r="E9" s="9" t="s">
        <v>69</v>
      </c>
      <c r="F9" s="11" t="s">
        <v>103</v>
      </c>
      <c r="G9" s="11" t="s">
        <v>97</v>
      </c>
      <c r="H9" s="9" t="s">
        <v>62</v>
      </c>
      <c r="I9" s="11" t="s">
        <v>63</v>
      </c>
      <c r="J9" s="11" t="s">
        <v>98</v>
      </c>
      <c r="K9" s="11" t="s">
        <v>104</v>
      </c>
      <c r="L9" s="11" t="s">
        <v>29</v>
      </c>
      <c r="M9" s="9">
        <v>64</v>
      </c>
      <c r="N9" s="11">
        <v>4</v>
      </c>
      <c r="O9" s="9" t="s">
        <v>99</v>
      </c>
      <c r="P9" s="68"/>
    </row>
    <row r="10" spans="1:16" ht="46.15" thickTop="1" thickBot="1">
      <c r="A10" s="36">
        <v>4</v>
      </c>
      <c r="B10" s="45" t="s">
        <v>92</v>
      </c>
      <c r="C10" s="11" t="s">
        <v>105</v>
      </c>
      <c r="D10" s="9" t="s">
        <v>106</v>
      </c>
      <c r="E10" s="11" t="s">
        <v>107</v>
      </c>
      <c r="F10" s="11" t="s">
        <v>108</v>
      </c>
      <c r="G10" s="11" t="s">
        <v>109</v>
      </c>
      <c r="H10" s="9" t="s">
        <v>62</v>
      </c>
      <c r="I10" s="11" t="s">
        <v>63</v>
      </c>
      <c r="J10" s="11" t="s">
        <v>110</v>
      </c>
      <c r="K10" s="11" t="s">
        <v>111</v>
      </c>
      <c r="L10" s="11" t="s">
        <v>29</v>
      </c>
      <c r="M10" s="9">
        <v>64</v>
      </c>
      <c r="N10" s="11">
        <v>4</v>
      </c>
      <c r="O10" s="9" t="s">
        <v>99</v>
      </c>
      <c r="P10" s="69">
        <v>253.07</v>
      </c>
    </row>
    <row r="11" spans="1:16" ht="66.75">
      <c r="A11" s="36">
        <v>6</v>
      </c>
      <c r="B11" s="45" t="s">
        <v>92</v>
      </c>
      <c r="C11" s="11" t="s">
        <v>112</v>
      </c>
      <c r="D11" s="9" t="s">
        <v>106</v>
      </c>
      <c r="E11" s="11" t="s">
        <v>22</v>
      </c>
      <c r="F11" s="11" t="s">
        <v>113</v>
      </c>
      <c r="G11" s="11" t="s">
        <v>114</v>
      </c>
      <c r="H11" s="9" t="s">
        <v>62</v>
      </c>
      <c r="I11" s="11" t="s">
        <v>63</v>
      </c>
      <c r="J11" s="11" t="s">
        <v>98</v>
      </c>
      <c r="K11" s="11" t="s">
        <v>115</v>
      </c>
      <c r="L11" s="11" t="s">
        <v>29</v>
      </c>
      <c r="M11" s="9">
        <v>64</v>
      </c>
      <c r="N11" s="11">
        <v>4</v>
      </c>
      <c r="O11" s="9" t="s">
        <v>99</v>
      </c>
      <c r="P11" s="70"/>
    </row>
    <row r="12" spans="1:16" customFormat="1" ht="69" customHeight="1">
      <c r="A12" s="36">
        <v>7</v>
      </c>
      <c r="B12" s="45" t="s">
        <v>92</v>
      </c>
      <c r="C12" s="11" t="s">
        <v>81</v>
      </c>
      <c r="D12" s="10" t="s">
        <v>82</v>
      </c>
      <c r="E12" s="11" t="s">
        <v>83</v>
      </c>
      <c r="F12" s="11" t="s">
        <v>84</v>
      </c>
      <c r="G12" s="11" t="s">
        <v>85</v>
      </c>
      <c r="H12" s="9" t="s">
        <v>62</v>
      </c>
      <c r="I12" s="9" t="s">
        <v>63</v>
      </c>
      <c r="J12" s="9" t="s">
        <v>116</v>
      </c>
      <c r="K12" s="11" t="s">
        <v>87</v>
      </c>
      <c r="L12" s="9" t="s">
        <v>29</v>
      </c>
      <c r="M12" s="9">
        <v>2</v>
      </c>
      <c r="N12" s="11">
        <v>2</v>
      </c>
      <c r="O12" s="9" t="s">
        <v>58</v>
      </c>
      <c r="P12" s="47">
        <f>200000*2*3/4504.7</f>
        <v>266.38843874175859</v>
      </c>
    </row>
    <row r="13" spans="1:16">
      <c r="B13" s="78" t="s">
        <v>162</v>
      </c>
      <c r="C13" s="78"/>
      <c r="D13" s="78"/>
      <c r="E13" s="78"/>
      <c r="F13" s="78"/>
      <c r="G13" s="78"/>
      <c r="H13" s="78"/>
      <c r="I13" s="78"/>
      <c r="J13" s="78"/>
      <c r="K13" s="78"/>
      <c r="L13" s="78"/>
      <c r="M13" s="78"/>
      <c r="N13" s="78"/>
      <c r="O13" s="78"/>
      <c r="P13" s="49">
        <f xml:space="preserve"> SUM(P7:P12)</f>
        <v>1331.8584387417586</v>
      </c>
    </row>
  </sheetData>
  <mergeCells count="5">
    <mergeCell ref="B13:O13"/>
    <mergeCell ref="D3:E3"/>
    <mergeCell ref="D4:E4"/>
    <mergeCell ref="P10:P11"/>
    <mergeCell ref="P8:P9"/>
  </mergeCells>
  <pageMargins left="0.70866141732283472" right="0.70866141732283472" top="0.74803149606299213" bottom="0.74803149606299213" header="0.31496062992125984" footer="0.31496062992125984"/>
  <pageSetup paperSize="9" scale="3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DD72E9F3D507349828DFA7A0213CB33" ma:contentTypeVersion="15" ma:contentTypeDescription="Crée un document." ma:contentTypeScope="" ma:versionID="06843833cd8c6dde0b3f0c6888918c67">
  <xsd:schema xmlns:xsd="http://www.w3.org/2001/XMLSchema" xmlns:xs="http://www.w3.org/2001/XMLSchema" xmlns:p="http://schemas.microsoft.com/office/2006/metadata/properties" xmlns:ns2="fdb7a8d4-b538-4e99-b358-822b0a58aae7" xmlns:ns3="9dc33b40-ba17-4e9b-8f12-bab111781de8" targetNamespace="http://schemas.microsoft.com/office/2006/metadata/properties" ma:root="true" ma:fieldsID="020f5010411a5cc10de6f3ca06c68f44" ns2:_="" ns3:_="">
    <xsd:import namespace="fdb7a8d4-b538-4e99-b358-822b0a58aae7"/>
    <xsd:import namespace="9dc33b40-ba17-4e9b-8f12-bab111781de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2:MediaServiceSearchPropertie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b7a8d4-b538-4e99-b358-822b0a58aa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bb9e2a73-f419-4c44-99f5-cd310bbfdd7d" ma:termSetId="09814cd3-568e-fe90-9814-8d621ff8fb84" ma:anchorId="fba54fb3-c3e1-fe81-a776-ca4b69148c4d" ma:open="true" ma:isKeyword="false">
      <xsd:complexType>
        <xsd:sequence>
          <xsd:element ref="pc:Terms" minOccurs="0" maxOccurs="1"/>
        </xsd:sequence>
      </xsd:complexType>
    </xsd:element>
    <xsd:element name="MediaServiceSearchProperties" ma:index="17" nillable="true" ma:displayName="MediaServiceSearchProperties" ma:hidden="true" ma:internalName="MediaServiceSearchProperties" ma:readOnly="true">
      <xsd:simpleType>
        <xsd:restriction base="dms:Note"/>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dc33b40-ba17-4e9b-8f12-bab111781de8"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87fbf54f-db30-433d-bfcc-5d334ac8c615}" ma:internalName="TaxCatchAll" ma:showField="CatchAllData" ma:web="9dc33b40-ba17-4e9b-8f12-bab111781de8">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dc33b40-ba17-4e9b-8f12-bab111781de8" xsi:nil="true"/>
    <lcf76f155ced4ddcb4097134ff3c332f xmlns="fdb7a8d4-b538-4e99-b358-822b0a58aae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80E8B2A-4089-45BD-9F9D-925DB3853713}"/>
</file>

<file path=customXml/itemProps2.xml><?xml version="1.0" encoding="utf-8"?>
<ds:datastoreItem xmlns:ds="http://schemas.openxmlformats.org/officeDocument/2006/customXml" ds:itemID="{8838F418-8878-4E5E-9361-99D7DB5B7329}"/>
</file>

<file path=customXml/itemProps3.xml><?xml version="1.0" encoding="utf-8"?>
<ds:datastoreItem xmlns:ds="http://schemas.openxmlformats.org/officeDocument/2006/customXml" ds:itemID="{370DF919-F555-4153-B8A6-E8127EEF44E3}"/>
</file>

<file path=docProps/app.xml><?xml version="1.0" encoding="utf-8"?>
<Properties xmlns="http://schemas.openxmlformats.org/officeDocument/2006/extended-properties" xmlns:vt="http://schemas.openxmlformats.org/officeDocument/2006/docPropsVTypes">
  <Application>Microsoft Excel Online</Application>
  <Manager/>
  <Company>DHL</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Banalata Sen (DPDHL DE)</dc:creator>
  <cp:keywords/>
  <dc:description/>
  <cp:lastModifiedBy>Linda Rasamoeliniaina (DHL MG)</cp:lastModifiedBy>
  <cp:revision/>
  <dcterms:created xsi:type="dcterms:W3CDTF">2022-02-10T07:40:46Z</dcterms:created>
  <dcterms:modified xsi:type="dcterms:W3CDTF">2023-05-04T10:15:27Z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0x010100BDD72E9F3D507349828DFA7A0213CB33</vt:lpwstr>
  </property>
  <property fmtid="{D5CDD505-2E9C-101B-9397-08002B2CF9AE}" pid="3" name="MediaServiceImageTags">
    <vt:lpwstr/>
  </property>
  <property fmtid="{D5CDD505-2E9C-101B-9397-08002B2CF9AE}" pid="4" name="MSIP_Label_736915f3-2f02-4945-8997-f2963298db46_Enabled">
    <vt:lpwstr>true</vt:lpwstr>
  </property>
  <property fmtid="{D5CDD505-2E9C-101B-9397-08002B2CF9AE}" pid="5" name="MSIP_Label_736915f3-2f02-4945-8997-f2963298db46_SetDate">
    <vt:lpwstr>2023-01-04T02:28:02Z</vt:lpwstr>
  </property>
  <property fmtid="{D5CDD505-2E9C-101B-9397-08002B2CF9AE}" pid="6" name="MSIP_Label_736915f3-2f02-4945-8997-f2963298db46_Method">
    <vt:lpwstr>Standard</vt:lpwstr>
  </property>
  <property fmtid="{D5CDD505-2E9C-101B-9397-08002B2CF9AE}" pid="7" name="MSIP_Label_736915f3-2f02-4945-8997-f2963298db46_Name">
    <vt:lpwstr>Internal</vt:lpwstr>
  </property>
  <property fmtid="{D5CDD505-2E9C-101B-9397-08002B2CF9AE}" pid="8" name="MSIP_Label_736915f3-2f02-4945-8997-f2963298db46_SiteId">
    <vt:lpwstr>cd99fef8-1cd3-4a2a-9bdf-15531181d65e</vt:lpwstr>
  </property>
  <property fmtid="{D5CDD505-2E9C-101B-9397-08002B2CF9AE}" pid="9" name="MSIP_Label_736915f3-2f02-4945-8997-f2963298db46_ActionId">
    <vt:lpwstr>bb8e8d84-9e84-431b-ad76-a2ff0fcc34c1</vt:lpwstr>
  </property>
  <property fmtid="{D5CDD505-2E9C-101B-9397-08002B2CF9AE}" pid="10" name="MSIP_Label_736915f3-2f02-4945-8997-f2963298db46_ContentBits">
    <vt:lpwstr>1</vt:lpwstr>
  </property>
</Properties>
</file>